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10" windowWidth="15480" windowHeight="11460"/>
  </bookViews>
  <sheets>
    <sheet name="Goods" sheetId="1" r:id="rId1"/>
    <sheet name="Consultants' Service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L46" i="2" l="1"/>
  <c r="AL26" i="2"/>
  <c r="AL48" i="2" s="1"/>
  <c r="AJ119" i="1"/>
  <c r="AJ62" i="1"/>
  <c r="AJ121" i="1" s="1"/>
  <c r="AJ34" i="1"/>
  <c r="E119" i="1"/>
  <c r="E118" i="1"/>
  <c r="M9" i="2"/>
  <c r="O9" i="2" s="1"/>
  <c r="M7" i="2"/>
  <c r="O7" i="2" s="1"/>
  <c r="Q7" i="2" s="1"/>
  <c r="S7" i="2" s="1"/>
  <c r="Y7" i="2" s="1"/>
  <c r="AA7" i="2" s="1"/>
  <c r="AC7" i="2" s="1"/>
  <c r="AE7" i="2" s="1"/>
  <c r="AG7" i="2" s="1"/>
  <c r="K8" i="2"/>
  <c r="M8" i="2" s="1"/>
  <c r="O8" i="2" s="1"/>
  <c r="Q8" i="2" s="1"/>
  <c r="S8" i="2" s="1"/>
  <c r="Y8" i="2" s="1"/>
  <c r="AA8" i="2" s="1"/>
  <c r="AC8" i="2" s="1"/>
  <c r="AE8" i="2" s="1"/>
  <c r="AG8" i="2" s="1"/>
  <c r="M10" i="2"/>
  <c r="S10" i="2"/>
  <c r="Y10" i="2"/>
  <c r="AA10" i="2" s="1"/>
  <c r="AC10" i="2" s="1"/>
  <c r="AE10" i="2" s="1"/>
  <c r="AG10" i="2" s="1"/>
  <c r="M11" i="2"/>
  <c r="O11" i="2"/>
  <c r="Q11" i="2" s="1"/>
  <c r="S11" i="2" s="1"/>
  <c r="Y11" i="2" s="1"/>
  <c r="AA11" i="2" s="1"/>
  <c r="AC11" i="2" s="1"/>
  <c r="AE11" i="2" s="1"/>
  <c r="AG11" i="2" s="1"/>
  <c r="U13" i="2"/>
  <c r="W13" i="2" s="1"/>
  <c r="Y13" i="2" s="1"/>
  <c r="AA13" i="2" s="1"/>
  <c r="AC13" i="2" s="1"/>
  <c r="AE13" i="2" s="1"/>
  <c r="AG13" i="2" s="1"/>
  <c r="M15" i="2"/>
  <c r="O15" i="2" s="1"/>
  <c r="Q15" i="2" s="1"/>
  <c r="S15" i="2" s="1"/>
  <c r="U15" i="2" s="1"/>
  <c r="W15" i="2" s="1"/>
  <c r="Y15" i="2" s="1"/>
  <c r="AA15" i="2" s="1"/>
  <c r="AC15" i="2" s="1"/>
  <c r="AE15" i="2" s="1"/>
  <c r="AG15" i="2" s="1"/>
  <c r="M16" i="2"/>
  <c r="O16" i="2" s="1"/>
  <c r="Q16" i="2" s="1"/>
  <c r="S16" i="2" s="1"/>
  <c r="U16" i="2" s="1"/>
  <c r="W16" i="2" s="1"/>
  <c r="Y16" i="2" s="1"/>
  <c r="AA16" i="2" s="1"/>
  <c r="AC16" i="2" s="1"/>
  <c r="AE16" i="2" s="1"/>
  <c r="AC17" i="2"/>
  <c r="AE17" i="2" s="1"/>
  <c r="AG17" i="2" s="1"/>
  <c r="AC18" i="2"/>
  <c r="AE18" i="2"/>
  <c r="AG18" i="2" s="1"/>
  <c r="Y19" i="2"/>
  <c r="AA19" i="2" s="1"/>
  <c r="AC19" i="2" s="1"/>
  <c r="AE19" i="2" s="1"/>
  <c r="AG19" i="2" s="1"/>
  <c r="M23" i="2"/>
  <c r="D25" i="2"/>
  <c r="D26" i="2"/>
  <c r="D48" i="2" s="1"/>
  <c r="M28" i="2"/>
  <c r="O28" i="2" s="1"/>
  <c r="Q28" i="2" s="1"/>
  <c r="S28" i="2" s="1"/>
  <c r="U28" i="2" s="1"/>
  <c r="W28" i="2" s="1"/>
  <c r="Y28" i="2" s="1"/>
  <c r="AA28" i="2" s="1"/>
  <c r="AC28" i="2" s="1"/>
  <c r="AE28" i="2" s="1"/>
  <c r="AG28" i="2" s="1"/>
  <c r="M29" i="2"/>
  <c r="O29" i="2" s="1"/>
  <c r="Q29" i="2" s="1"/>
  <c r="S29" i="2" s="1"/>
  <c r="U29" i="2" s="1"/>
  <c r="Y29" i="2"/>
  <c r="AA29" i="2" s="1"/>
  <c r="AC29" i="2" s="1"/>
  <c r="AG29" i="2"/>
  <c r="M30" i="2"/>
  <c r="O30" i="2"/>
  <c r="Q30" i="2" s="1"/>
  <c r="S30" i="2" s="1"/>
  <c r="U30" i="2" s="1"/>
  <c r="W30" i="2" s="1"/>
  <c r="Y30" i="2" s="1"/>
  <c r="AA30" i="2" s="1"/>
  <c r="AC30" i="2" s="1"/>
  <c r="AE30" i="2" s="1"/>
  <c r="AG30" i="2" s="1"/>
  <c r="M31" i="2"/>
  <c r="O31" i="2" s="1"/>
  <c r="Q31" i="2"/>
  <c r="S31" i="2" s="1"/>
  <c r="U31" i="2" s="1"/>
  <c r="W31" i="2" s="1"/>
  <c r="Y31" i="2" s="1"/>
  <c r="AA31" i="2" s="1"/>
  <c r="AC31" i="2" s="1"/>
  <c r="AE31" i="2" s="1"/>
  <c r="AG31" i="2" s="1"/>
  <c r="M32" i="2"/>
  <c r="O32" i="2"/>
  <c r="Q32" i="2" s="1"/>
  <c r="S32" i="2" s="1"/>
  <c r="U32" i="2" s="1"/>
  <c r="W32" i="2" s="1"/>
  <c r="Y32" i="2" s="1"/>
  <c r="AA32" i="2" s="1"/>
  <c r="AC32" i="2" s="1"/>
  <c r="AE32" i="2" s="1"/>
  <c r="AG32" i="2" s="1"/>
  <c r="M34" i="2"/>
  <c r="O34" i="2" s="1"/>
  <c r="Q34" i="2"/>
  <c r="S34" i="2" s="1"/>
  <c r="U34" i="2" s="1"/>
  <c r="W34" i="2" s="1"/>
  <c r="Y34" i="2" s="1"/>
  <c r="AA34" i="2" s="1"/>
  <c r="AC34" i="2" s="1"/>
  <c r="AE34" i="2" s="1"/>
  <c r="AG34" i="2" s="1"/>
  <c r="D44" i="2"/>
  <c r="D45" i="2"/>
  <c r="D46" i="2"/>
  <c r="D47" i="2"/>
  <c r="Q7" i="1"/>
  <c r="S7" i="1"/>
  <c r="U7" i="1" s="1"/>
  <c r="Y7" i="1"/>
  <c r="AA7" i="1" s="1"/>
  <c r="AE7" i="1"/>
  <c r="Q8" i="1"/>
  <c r="S8" i="1"/>
  <c r="U8" i="1" s="1"/>
  <c r="Y8" i="1"/>
  <c r="AA8" i="1" s="1"/>
  <c r="AE8" i="1"/>
  <c r="Q9" i="1"/>
  <c r="S9" i="1"/>
  <c r="U9" i="1" s="1"/>
  <c r="W9" i="1" s="1"/>
  <c r="Y9" i="1" s="1"/>
  <c r="AA9" i="1" s="1"/>
  <c r="AC9" i="1" s="1"/>
  <c r="AE9" i="1" s="1"/>
  <c r="Q10" i="1"/>
  <c r="S10" i="1"/>
  <c r="U10" i="1" s="1"/>
  <c r="W10" i="1" s="1"/>
  <c r="Y10" i="1" s="1"/>
  <c r="AA10" i="1" s="1"/>
  <c r="AC10" i="1" s="1"/>
  <c r="AE10" i="1" s="1"/>
  <c r="Q11" i="1"/>
  <c r="S11" i="1" s="1"/>
  <c r="U11" i="1" s="1"/>
  <c r="W11" i="1" s="1"/>
  <c r="Y11" i="1" s="1"/>
  <c r="AA11" i="1" s="1"/>
  <c r="AC11" i="1" s="1"/>
  <c r="AE11" i="1" s="1"/>
  <c r="Q12" i="1"/>
  <c r="S12" i="1" s="1"/>
  <c r="U12" i="1" s="1"/>
  <c r="W12" i="1" s="1"/>
  <c r="Y12" i="1" s="1"/>
  <c r="AA12" i="1" s="1"/>
  <c r="AC12" i="1" s="1"/>
  <c r="AE12" i="1" s="1"/>
  <c r="Q13" i="1"/>
  <c r="S13" i="1"/>
  <c r="U13" i="1" s="1"/>
  <c r="W13" i="1" s="1"/>
  <c r="Y13" i="1" s="1"/>
  <c r="AA13" i="1" s="1"/>
  <c r="AC13" i="1" s="1"/>
  <c r="AE13" i="1" s="1"/>
  <c r="Q14" i="1"/>
  <c r="S14" i="1"/>
  <c r="U14" i="1" s="1"/>
  <c r="W14" i="1" s="1"/>
  <c r="Y14" i="1" s="1"/>
  <c r="AA14" i="1" s="1"/>
  <c r="AC14" i="1" s="1"/>
  <c r="Q15" i="1"/>
  <c r="S15" i="1" s="1"/>
  <c r="U15" i="1" s="1"/>
  <c r="W15" i="1" s="1"/>
  <c r="Y15" i="1" s="1"/>
  <c r="AA15" i="1" s="1"/>
  <c r="AC15" i="1" s="1"/>
  <c r="AE15" i="1" s="1"/>
  <c r="Q16" i="1"/>
  <c r="S16" i="1" s="1"/>
  <c r="U16" i="1" s="1"/>
  <c r="W16" i="1" s="1"/>
  <c r="Y16" i="1" s="1"/>
  <c r="AA16" i="1" s="1"/>
  <c r="AC16" i="1" s="1"/>
  <c r="AE16" i="1" s="1"/>
  <c r="Q17" i="1"/>
  <c r="S17" i="1" s="1"/>
  <c r="U17" i="1" s="1"/>
  <c r="W17" i="1" s="1"/>
  <c r="Y17" i="1" s="1"/>
  <c r="AA17" i="1" s="1"/>
  <c r="AC17" i="1" s="1"/>
  <c r="AE17" i="1" s="1"/>
  <c r="O18" i="1"/>
  <c r="Q18" i="1" s="1"/>
  <c r="S18" i="1" s="1"/>
  <c r="U18" i="1" s="1"/>
  <c r="W18" i="1" s="1"/>
  <c r="Y18" i="1" s="1"/>
  <c r="AA18" i="1" s="1"/>
  <c r="AC18" i="1" s="1"/>
  <c r="AE18" i="1" s="1"/>
  <c r="Q19" i="1"/>
  <c r="S19" i="1" s="1"/>
  <c r="U19" i="1" s="1"/>
  <c r="W19" i="1" s="1"/>
  <c r="Y19" i="1" s="1"/>
  <c r="AA19" i="1" s="1"/>
  <c r="AC19" i="1" s="1"/>
  <c r="AE19" i="1" s="1"/>
  <c r="O20" i="1"/>
  <c r="Q20" i="1" s="1"/>
  <c r="S20" i="1" s="1"/>
  <c r="U20" i="1" s="1"/>
  <c r="W20" i="1" s="1"/>
  <c r="Y20" i="1" s="1"/>
  <c r="AA20" i="1" s="1"/>
  <c r="AC20" i="1" s="1"/>
  <c r="AE20" i="1" s="1"/>
  <c r="Q21" i="1"/>
  <c r="S21" i="1" s="1"/>
  <c r="U21" i="1" s="1"/>
  <c r="Y21" i="1"/>
  <c r="AC21" i="1"/>
  <c r="Q22" i="1"/>
  <c r="S22" i="1"/>
  <c r="U22" i="1" s="1"/>
  <c r="Q23" i="1"/>
  <c r="S23" i="1" s="1"/>
  <c r="U23" i="1" s="1"/>
  <c r="W23" i="1" s="1"/>
  <c r="Y23" i="1" s="1"/>
  <c r="AA23" i="1" s="1"/>
  <c r="AC23" i="1" s="1"/>
  <c r="AE23" i="1" s="1"/>
  <c r="Q24" i="1"/>
  <c r="S24" i="1" s="1"/>
  <c r="U24" i="1" s="1"/>
  <c r="W24" i="1" s="1"/>
  <c r="Y24" i="1" s="1"/>
  <c r="AA24" i="1" s="1"/>
  <c r="AC24" i="1" s="1"/>
  <c r="Q25" i="1"/>
  <c r="S25" i="1"/>
  <c r="U25" i="1" s="1"/>
  <c r="W25" i="1" s="1"/>
  <c r="Y25" i="1" s="1"/>
  <c r="AA25" i="1" s="1"/>
  <c r="AC25" i="1" s="1"/>
  <c r="AE25" i="1" s="1"/>
  <c r="O26" i="1"/>
  <c r="Q26" i="1"/>
  <c r="S26" i="1" s="1"/>
  <c r="U26" i="1" s="1"/>
  <c r="W26" i="1" s="1"/>
  <c r="Y26" i="1" s="1"/>
  <c r="AA26" i="1" s="1"/>
  <c r="AC26" i="1" s="1"/>
  <c r="AE26" i="1" s="1"/>
  <c r="Q27" i="1"/>
  <c r="S27" i="1" s="1"/>
  <c r="U27" i="1" s="1"/>
  <c r="W27" i="1" s="1"/>
  <c r="AC27" i="1"/>
  <c r="AE27" i="1" s="1"/>
  <c r="Q28" i="1"/>
  <c r="S28" i="1" s="1"/>
  <c r="U28" i="1" s="1"/>
  <c r="W28" i="1" s="1"/>
  <c r="Y28" i="1" s="1"/>
  <c r="AA28" i="1" s="1"/>
  <c r="AC28" i="1"/>
  <c r="Q29" i="1"/>
  <c r="S29" i="1"/>
  <c r="U29" i="1" s="1"/>
  <c r="W29" i="1" s="1"/>
  <c r="AC29" i="1"/>
  <c r="AE29" i="1"/>
  <c r="Q30" i="1"/>
  <c r="S30" i="1"/>
  <c r="U30" i="1" s="1"/>
  <c r="W30" i="1" s="1"/>
  <c r="AA30" i="1"/>
  <c r="AC30" i="1" s="1"/>
  <c r="AE30" i="1" s="1"/>
  <c r="Q31" i="1"/>
  <c r="S31" i="1" s="1"/>
  <c r="U31" i="1" s="1"/>
  <c r="W31" i="1" s="1"/>
  <c r="Y31" i="1" s="1"/>
  <c r="AC31" i="1"/>
  <c r="AE31" i="1" s="1"/>
  <c r="Q32" i="1"/>
  <c r="S32" i="1" s="1"/>
  <c r="U32" i="1" s="1"/>
  <c r="W32" i="1" s="1"/>
  <c r="AA32" i="1"/>
  <c r="AC32" i="1"/>
  <c r="AE32" i="1" s="1"/>
  <c r="E33" i="1"/>
  <c r="E34" i="1"/>
  <c r="Q35" i="1"/>
  <c r="S35" i="1" s="1"/>
  <c r="U35" i="1" s="1"/>
  <c r="W35" i="1" s="1"/>
  <c r="Y35" i="1" s="1"/>
  <c r="AA35" i="1" s="1"/>
  <c r="AC35" i="1" s="1"/>
  <c r="Q36" i="1"/>
  <c r="S36" i="1" s="1"/>
  <c r="U36" i="1" s="1"/>
  <c r="W36" i="1" s="1"/>
  <c r="Y36" i="1" s="1"/>
  <c r="AA36" i="1" s="1"/>
  <c r="AC36" i="1" s="1"/>
  <c r="W37" i="1"/>
  <c r="AC37" i="1"/>
  <c r="AE37" i="1"/>
  <c r="W38" i="1"/>
  <c r="AC38" i="1"/>
  <c r="AE38" i="1" s="1"/>
  <c r="AE39" i="1"/>
  <c r="AE40" i="1"/>
  <c r="AE41" i="1"/>
  <c r="AE42" i="1"/>
  <c r="U43" i="1"/>
  <c r="W43" i="1" s="1"/>
  <c r="AA43" i="1" s="1"/>
  <c r="AC43" i="1" s="1"/>
  <c r="AE43" i="1" s="1"/>
  <c r="U44" i="1"/>
  <c r="W44" i="1" s="1"/>
  <c r="AA44" i="1" s="1"/>
  <c r="AC44" i="1" s="1"/>
  <c r="AE44" i="1" s="1"/>
  <c r="U45" i="1"/>
  <c r="W45" i="1" s="1"/>
  <c r="AA45" i="1" s="1"/>
  <c r="AC45" i="1" s="1"/>
  <c r="AE45" i="1" s="1"/>
  <c r="S47" i="1"/>
  <c r="U47" i="1"/>
  <c r="W47" i="1" s="1"/>
  <c r="Y47" i="1" s="1"/>
  <c r="AA47" i="1" s="1"/>
  <c r="AC47" i="1" s="1"/>
  <c r="AE47" i="1" s="1"/>
  <c r="AE49" i="1"/>
  <c r="AE51" i="1"/>
  <c r="S55" i="1"/>
  <c r="U55" i="1" s="1"/>
  <c r="W55" i="1" s="1"/>
  <c r="AA55" i="1" s="1"/>
  <c r="AC55" i="1" s="1"/>
  <c r="AE55" i="1" s="1"/>
  <c r="S56" i="1"/>
  <c r="U56" i="1" s="1"/>
  <c r="W56" i="1" s="1"/>
  <c r="AA56" i="1" s="1"/>
  <c r="AC56" i="1" s="1"/>
  <c r="U57" i="1"/>
  <c r="W57" i="1"/>
  <c r="AA57" i="1" s="1"/>
  <c r="AC57" i="1" s="1"/>
  <c r="AE57" i="1" s="1"/>
  <c r="S59" i="1"/>
  <c r="U59" i="1" s="1"/>
  <c r="W59" i="1" s="1"/>
  <c r="AA59" i="1" s="1"/>
  <c r="AC59" i="1" s="1"/>
  <c r="AE59" i="1" s="1"/>
  <c r="E61" i="1"/>
  <c r="E62" i="1"/>
  <c r="AF62" i="1"/>
  <c r="Q63" i="1"/>
  <c r="S63" i="1"/>
  <c r="U63" i="1" s="1"/>
  <c r="W63" i="1" s="1"/>
  <c r="Y63" i="1" s="1"/>
  <c r="AA63" i="1" s="1"/>
  <c r="AC63" i="1" s="1"/>
  <c r="AE63" i="1" s="1"/>
  <c r="Q64" i="1"/>
  <c r="S64" i="1"/>
  <c r="U64" i="1" s="1"/>
  <c r="W64" i="1" s="1"/>
  <c r="Y64" i="1" s="1"/>
  <c r="AA64" i="1" s="1"/>
  <c r="AC64" i="1" s="1"/>
  <c r="Q65" i="1"/>
  <c r="S65" i="1" s="1"/>
  <c r="U65" i="1" s="1"/>
  <c r="Y65" i="1"/>
  <c r="AA65" i="1" s="1"/>
  <c r="AC65" i="1" s="1"/>
  <c r="Y66" i="1"/>
  <c r="AA66" i="1" s="1"/>
  <c r="AC66" i="1" s="1"/>
  <c r="AE66" i="1" s="1"/>
  <c r="Q67" i="1"/>
  <c r="S67" i="1" s="1"/>
  <c r="U67" i="1" s="1"/>
  <c r="W67" i="1" s="1"/>
  <c r="Y67" i="1" s="1"/>
  <c r="AA67" i="1" s="1"/>
  <c r="AC67" i="1" s="1"/>
  <c r="AE67" i="1" s="1"/>
  <c r="Q68" i="1"/>
  <c r="S68" i="1" s="1"/>
  <c r="U68" i="1" s="1"/>
  <c r="W68" i="1" s="1"/>
  <c r="Y68" i="1" s="1"/>
  <c r="AA68" i="1" s="1"/>
  <c r="AC68" i="1" s="1"/>
  <c r="Q69" i="1"/>
  <c r="S69" i="1"/>
  <c r="U69" i="1" s="1"/>
  <c r="W69" i="1" s="1"/>
  <c r="Y69" i="1" s="1"/>
  <c r="AA69" i="1" s="1"/>
  <c r="AC69" i="1" s="1"/>
  <c r="AE69" i="1" s="1"/>
  <c r="Q70" i="1"/>
  <c r="S70" i="1"/>
  <c r="U70" i="1" s="1"/>
  <c r="W70" i="1" s="1"/>
  <c r="Y70" i="1" s="1"/>
  <c r="AA70" i="1" s="1"/>
  <c r="AC70" i="1" s="1"/>
  <c r="Q71" i="1"/>
  <c r="S71" i="1" s="1"/>
  <c r="U71" i="1" s="1"/>
  <c r="W71" i="1" s="1"/>
  <c r="Y71" i="1" s="1"/>
  <c r="AA71" i="1" s="1"/>
  <c r="AC71" i="1" s="1"/>
  <c r="AE71" i="1" s="1"/>
  <c r="Q72" i="1"/>
  <c r="S72" i="1" s="1"/>
  <c r="Q73" i="1"/>
  <c r="S73" i="1" s="1"/>
  <c r="U73" i="1" s="1"/>
  <c r="W73" i="1" s="1"/>
  <c r="Y73" i="1" s="1"/>
  <c r="AA73" i="1" s="1"/>
  <c r="AC73" i="1" s="1"/>
  <c r="AE73" i="1" s="1"/>
  <c r="Q74" i="1"/>
  <c r="S74" i="1" s="1"/>
  <c r="Q75" i="1"/>
  <c r="S75" i="1" s="1"/>
  <c r="U75" i="1" s="1"/>
  <c r="W75" i="1" s="1"/>
  <c r="Y75" i="1" s="1"/>
  <c r="AA75" i="1" s="1"/>
  <c r="AC75" i="1" s="1"/>
  <c r="AE75" i="1" s="1"/>
  <c r="Q76" i="1"/>
  <c r="S76" i="1" s="1"/>
  <c r="Q77" i="1"/>
  <c r="S77" i="1" s="1"/>
  <c r="U77" i="1" s="1"/>
  <c r="W77" i="1" s="1"/>
  <c r="Y77" i="1" s="1"/>
  <c r="AA77" i="1" s="1"/>
  <c r="AC77" i="1" s="1"/>
  <c r="AE77" i="1" s="1"/>
  <c r="Q78" i="1"/>
  <c r="S78" i="1" s="1"/>
  <c r="Q79" i="1"/>
  <c r="S79" i="1" s="1"/>
  <c r="U79" i="1" s="1"/>
  <c r="W79" i="1" s="1"/>
  <c r="Y79" i="1" s="1"/>
  <c r="AA79" i="1" s="1"/>
  <c r="AC79" i="1" s="1"/>
  <c r="AE79" i="1" s="1"/>
  <c r="Q80" i="1"/>
  <c r="S80" i="1" s="1"/>
  <c r="Q81" i="1"/>
  <c r="S81" i="1" s="1"/>
  <c r="U81" i="1" s="1"/>
  <c r="W81" i="1" s="1"/>
  <c r="Y81" i="1" s="1"/>
  <c r="AA81" i="1" s="1"/>
  <c r="AC81" i="1" s="1"/>
  <c r="AE81" i="1" s="1"/>
  <c r="Q82" i="1"/>
  <c r="S82" i="1" s="1"/>
  <c r="Q83" i="1"/>
  <c r="S83" i="1" s="1"/>
  <c r="U83" i="1" s="1"/>
  <c r="W83" i="1" s="1"/>
  <c r="Y83" i="1" s="1"/>
  <c r="AA83" i="1" s="1"/>
  <c r="AC83" i="1" s="1"/>
  <c r="AE83" i="1" s="1"/>
  <c r="Q84" i="1"/>
  <c r="S84" i="1" s="1"/>
  <c r="Q85" i="1"/>
  <c r="S85" i="1" s="1"/>
  <c r="U85" i="1" s="1"/>
  <c r="W85" i="1" s="1"/>
  <c r="Y85" i="1" s="1"/>
  <c r="AA85" i="1" s="1"/>
  <c r="AC85" i="1" s="1"/>
  <c r="AE85" i="1" s="1"/>
  <c r="Q86" i="1"/>
  <c r="S86" i="1" s="1"/>
  <c r="S87" i="1"/>
  <c r="W87" i="1"/>
  <c r="Y87" i="1" s="1"/>
  <c r="AA87" i="1" s="1"/>
  <c r="AC87" i="1" s="1"/>
  <c r="AE87" i="1" s="1"/>
  <c r="Q89" i="1"/>
  <c r="S89" i="1" s="1"/>
  <c r="U89" i="1" s="1"/>
  <c r="W89" i="1" s="1"/>
  <c r="Y89" i="1" s="1"/>
  <c r="AA89" i="1" s="1"/>
  <c r="AC89" i="1" s="1"/>
  <c r="AE89" i="1" s="1"/>
  <c r="Q90" i="1"/>
  <c r="S90" i="1" s="1"/>
  <c r="U90" i="1" s="1"/>
  <c r="W90" i="1" s="1"/>
  <c r="Y90" i="1" s="1"/>
  <c r="AA90" i="1" s="1"/>
  <c r="AC90" i="1" s="1"/>
  <c r="AE90" i="1" s="1"/>
  <c r="AC91" i="1"/>
  <c r="AA92" i="1"/>
  <c r="Q93" i="1"/>
  <c r="S93" i="1" s="1"/>
  <c r="U93" i="1" s="1"/>
  <c r="W93" i="1" s="1"/>
  <c r="Y93" i="1" s="1"/>
  <c r="AA93" i="1" s="1"/>
  <c r="AC93" i="1" s="1"/>
  <c r="AE93" i="1" s="1"/>
  <c r="Q95" i="1"/>
  <c r="S95" i="1" s="1"/>
  <c r="U95" i="1" s="1"/>
  <c r="W95" i="1" s="1"/>
  <c r="Y95" i="1" s="1"/>
  <c r="AA95" i="1" s="1"/>
  <c r="AC95" i="1" s="1"/>
  <c r="AE95" i="1" s="1"/>
  <c r="S97" i="1"/>
  <c r="U97" i="1" s="1"/>
  <c r="W97" i="1" s="1"/>
  <c r="AA97" i="1" s="1"/>
  <c r="AC97" i="1" s="1"/>
  <c r="AE97" i="1" s="1"/>
  <c r="Q101" i="1"/>
  <c r="S101" i="1" s="1"/>
  <c r="U101" i="1" s="1"/>
  <c r="Y101" i="1"/>
  <c r="AA101" i="1" s="1"/>
  <c r="AC101" i="1" s="1"/>
  <c r="AE101" i="1" s="1"/>
  <c r="Q103" i="1"/>
  <c r="U103" i="1"/>
  <c r="W103" i="1" s="1"/>
  <c r="AA103" i="1" s="1"/>
  <c r="AC103" i="1" s="1"/>
  <c r="AE103" i="1" s="1"/>
  <c r="W104" i="1"/>
  <c r="AA104" i="1" s="1"/>
  <c r="AC104" i="1" s="1"/>
  <c r="AE104" i="1" s="1"/>
  <c r="W107" i="1"/>
  <c r="Y107" i="1" s="1"/>
  <c r="AC107" i="1"/>
  <c r="W108" i="1"/>
  <c r="AE108" i="1"/>
  <c r="AE109" i="1"/>
  <c r="AE110" i="1"/>
  <c r="S111" i="1"/>
  <c r="U111" i="1" s="1"/>
  <c r="W111" i="1" s="1"/>
  <c r="AA111" i="1" s="1"/>
  <c r="AC111" i="1" s="1"/>
  <c r="AE111" i="1" s="1"/>
  <c r="Q114" i="1"/>
  <c r="S114" i="1" s="1"/>
  <c r="U114" i="1" s="1"/>
  <c r="Y114" i="1"/>
  <c r="AA114" i="1"/>
  <c r="AC114" i="1" s="1"/>
  <c r="AE114" i="1" s="1"/>
  <c r="S116" i="1"/>
  <c r="U116" i="1"/>
  <c r="W116" i="1" s="1"/>
  <c r="AA116" i="1" s="1"/>
  <c r="AC116" i="1" s="1"/>
  <c r="AE116" i="1" s="1"/>
  <c r="E120" i="1" l="1"/>
  <c r="E121" i="1"/>
  <c r="Q9" i="2"/>
  <c r="S9" i="2" s="1"/>
  <c r="Y9" i="2" s="1"/>
  <c r="AA9" i="2" s="1"/>
  <c r="AC9" i="2" s="1"/>
  <c r="AE9" i="2" s="1"/>
  <c r="AG9" i="2" s="1"/>
</calcChain>
</file>

<file path=xl/comments1.xml><?xml version="1.0" encoding="utf-8"?>
<comments xmlns="http://schemas.openxmlformats.org/spreadsheetml/2006/main">
  <authors>
    <author>green</author>
  </authors>
  <commentList>
    <comment ref="AK21" authorId="0">
      <text>
        <r>
          <rPr>
            <b/>
            <sz val="8"/>
            <color indexed="81"/>
            <rFont val="Tahoma"/>
            <charset val="178"/>
          </rPr>
          <t>green:</t>
        </r>
        <r>
          <rPr>
            <sz val="8"/>
            <color indexed="81"/>
            <rFont val="Tahoma"/>
            <charset val="17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<sst xmlns="http://schemas.openxmlformats.org/spreadsheetml/2006/main" count="1389" uniqueCount="313">
  <si>
    <t>IRAQ</t>
  </si>
  <si>
    <t>EMERGENCY SOCIAL PROTECTION PROJECT</t>
  </si>
  <si>
    <t>Plan vs. Actual</t>
  </si>
  <si>
    <t>Estimated
Cost
(US$) /c</t>
  </si>
  <si>
    <t>Estimated No. of Lots</t>
  </si>
  <si>
    <t>Procurement 
Method</t>
  </si>
  <si>
    <t>Review
By Bank
(PRIOR /
Post)</t>
  </si>
  <si>
    <t>Interval /a</t>
  </si>
  <si>
    <t>WB No 
Objection
Date</t>
  </si>
  <si>
    <t>Evalu-
ation &amp;
Recomm.</t>
  </si>
  <si>
    <t>WB
No 
Objec-
tion
Date</t>
  </si>
  <si>
    <t>Execution /b</t>
  </si>
  <si>
    <t>Comments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</si>
  <si>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</si>
  <si>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</si>
  <si>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</si>
  <si>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</si>
  <si>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</si>
  <si>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</si>
  <si>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</si>
  <si>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</si>
  <si>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</si>
  <si>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</si>
  <si>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</si>
  <si>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</si>
  <si>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</si>
  <si>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</si>
  <si>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</si>
  <si>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</si>
  <si>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</si>
  <si>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</si>
  <si>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</si>
  <si>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</si>
  <si>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</si>
  <si>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</si>
  <si>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</si>
  <si>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</si>
  <si>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</si>
  <si>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1. GOODS</t>
  </si>
  <si>
    <t>PRIOR</t>
  </si>
  <si>
    <t>A</t>
  </si>
  <si>
    <t>SH</t>
  </si>
  <si>
    <t>ESPP.G.SH-01/2008</t>
  </si>
  <si>
    <t>IT Equipment -Servers &amp; Software/MoLSA</t>
  </si>
  <si>
    <t>ESPP.G.SH-02/2008</t>
  </si>
  <si>
    <t>IT Equipment -Servers &amp; Software/SSN</t>
  </si>
  <si>
    <t>IT Equipment -Desktop &amp; Peripherals</t>
  </si>
  <si>
    <t>ESPP.G.SH-03/2011</t>
  </si>
  <si>
    <t>ESPP.G.SH-04/2007</t>
  </si>
  <si>
    <t>IT Equipment -Desktop &amp; Peripherals/SPS-MoF</t>
  </si>
  <si>
    <t>ESPP.G.SH-05/2008</t>
  </si>
  <si>
    <t>ESPP.G.SH-06/2007</t>
  </si>
  <si>
    <t>IT Equipment -Servers /Basrah &amp; Najaf</t>
  </si>
  <si>
    <t>ESPP.G.SH-07/2007</t>
  </si>
  <si>
    <t>IT Equipment -Software/Basrah &amp; Najaf/Baghdad,K&amp;R</t>
  </si>
  <si>
    <t xml:space="preserve"> </t>
  </si>
  <si>
    <t>ESPP.G.SH-08/2008</t>
  </si>
  <si>
    <t xml:space="preserve"> IT Equipment -Desktop &amp; Peripherals/Basrah &amp; Najaf/Baghdad,K&amp;R</t>
  </si>
  <si>
    <t>ESPP.G.SH-09/2008</t>
  </si>
  <si>
    <t>IT Equipment - Peripherals/Basrah &amp; Najaf/Baghdad,K&amp;R</t>
  </si>
  <si>
    <t>ESPP.G.SH-10/2007</t>
  </si>
  <si>
    <t>IT Equipment -Servers/Baghdad,K&amp;R</t>
  </si>
  <si>
    <t>ESPP.G.SH-11/2008</t>
  </si>
  <si>
    <t xml:space="preserve"> IT Equipment -Servers, Sofware, Peripherals &amp; Desktop /Erbil</t>
  </si>
  <si>
    <t>ESPP.G.SH-12/2008</t>
  </si>
  <si>
    <t xml:space="preserve"> IT Equipment -Servers &amp; Sofware/Salah Aldeen </t>
  </si>
  <si>
    <t>ESPP.G.SH-13/2008</t>
  </si>
  <si>
    <t xml:space="preserve"> IT Equipment -Peripherals &amp; Desktop/Salah Aldeen </t>
  </si>
  <si>
    <t>Sub-total</t>
  </si>
  <si>
    <t>ESPP.G.SH-CONN-01/2008</t>
  </si>
  <si>
    <t xml:space="preserve"> Baghdad K &amp; R, Najaf and Basrah/ Connectivity  Equipments </t>
  </si>
  <si>
    <t>ESPP.G.SH-CONN-06/2010</t>
  </si>
  <si>
    <t>POST</t>
  </si>
  <si>
    <t>ESPP.G.SH-CONN-07/2011</t>
  </si>
  <si>
    <t xml:space="preserve">Supply And Installation of PTP Wireless towers for (Najaf&amp; Basra)  </t>
  </si>
  <si>
    <t>ESPP.G.SH-CONN-08/2011</t>
  </si>
  <si>
    <t>Supply And Installation of PTP Wireless towers for Erbil,Dohuk,Sylaimania)</t>
  </si>
  <si>
    <t>Post</t>
  </si>
  <si>
    <t>ESPP.G.SH-SERV.01/2009</t>
  </si>
  <si>
    <t xml:space="preserve"> Connectivety Servises for Baghdad K&amp;R, Najaf &amp; Basra</t>
  </si>
  <si>
    <t>ESPP.G.SH-SERV.02/2011</t>
  </si>
  <si>
    <t xml:space="preserve"> Connectivety Servises for (H.Q)</t>
  </si>
  <si>
    <t>19/1/2011</t>
  </si>
  <si>
    <t>ESPP.G.SH-SERV.03/2011</t>
  </si>
  <si>
    <t>Supply Wireless Internet Service (erbil)</t>
  </si>
  <si>
    <t>ESPP.G.SH-SERV.04/2011</t>
  </si>
  <si>
    <t>Connectivety Servises for (H.Q)</t>
  </si>
  <si>
    <t>17/5/2011</t>
  </si>
  <si>
    <t>ESPP.G.SH-14/2008</t>
  </si>
  <si>
    <t xml:space="preserve"> IT Equipment -Servers, Software,Desktop &amp;              Peripherals/Kerbala</t>
  </si>
  <si>
    <t>ESPP.G.SH-15/2008</t>
  </si>
  <si>
    <t xml:space="preserve"> IT Equipment -Servers, Software,Desktop &amp;             Peripherals/Hilla</t>
  </si>
  <si>
    <t>A1</t>
  </si>
  <si>
    <t>ESPP.G.SH-16/2008</t>
  </si>
  <si>
    <t xml:space="preserve"> IT Equipment -Servers, Software,Desktop &amp;             Peripherals/Muthanna</t>
  </si>
  <si>
    <t>ESPP.G.SH-17/2008</t>
  </si>
  <si>
    <t xml:space="preserve"> IT Equipment -Servers, Software,Desktop &amp;             Peripherals/Missan</t>
  </si>
  <si>
    <t>ESPP.G.SH-18/2008</t>
  </si>
  <si>
    <t xml:space="preserve"> IT Equipment -Servers, Software,Desktop &amp;             Peripherals/Thi-Qar</t>
  </si>
  <si>
    <t xml:space="preserve"> 4-Feb-09</t>
  </si>
  <si>
    <t>ESPP.G.SH-19/2008</t>
  </si>
  <si>
    <t xml:space="preserve"> IT Equipment -Servers, Software,Desktop &amp;             Peripherals/Diwaniyah</t>
  </si>
  <si>
    <t>ESPP.G.SH-20/2008</t>
  </si>
  <si>
    <t>IT Equipment -Servers, Software,Desktop &amp; Peripherals/Wassit</t>
  </si>
  <si>
    <t>ESPP.G.SH-21/2008</t>
  </si>
  <si>
    <t>IT Equipment -Servers, Software,Desktop &amp; Peripherals/Anbar</t>
  </si>
  <si>
    <t>ESPP.G.SH-22/2008</t>
  </si>
  <si>
    <t>IT Equipment -Servers, Software,Desktop &amp; Peripherals/Mousil</t>
  </si>
  <si>
    <t>ESPP.G.SH-23/2008</t>
  </si>
  <si>
    <t>IT Equipment -Servers, Software,Desktop &amp; Peripherals/Sulaymaniyah</t>
  </si>
  <si>
    <t>ESPP.G.SH-24/2008</t>
  </si>
  <si>
    <t xml:space="preserve"> IT Equipment -Servers, Software,Desktop  &amp;  Peripherals/Dahuk</t>
  </si>
  <si>
    <t>ESPP.G.SH-25/2008</t>
  </si>
  <si>
    <t xml:space="preserve"> IT Equipment -Servers, Software,Desktop  &amp;  Peripherals/Kerkuk</t>
  </si>
  <si>
    <t>ESPP.G.SH-26/2009</t>
  </si>
  <si>
    <t xml:space="preserve"> IT Equipment -Servers, Software,Desktop &amp;   Peripherals/Diyala</t>
  </si>
  <si>
    <t>6-Seb-09</t>
  </si>
  <si>
    <t>10-Seb-09</t>
  </si>
  <si>
    <t>15-Seb-09</t>
  </si>
  <si>
    <t xml:space="preserve"> IT Equipment -Smart Card Printers/Governorates*</t>
  </si>
  <si>
    <t>ESPP.G.SH-27/2011</t>
  </si>
  <si>
    <t>ESPP.G.SH-28/2009</t>
  </si>
  <si>
    <t xml:space="preserve">Help Desk Equipment </t>
  </si>
  <si>
    <t>ESPP.G.SH-Int/2008</t>
  </si>
  <si>
    <t>ESPP.G.SH-Gen01/2010</t>
  </si>
  <si>
    <t xml:space="preserve"> Generators/Baghdad,K&amp;R, Najaf and Basrah</t>
  </si>
  <si>
    <t>ESPP.G.SH-Gen02/2009</t>
  </si>
  <si>
    <t xml:space="preserve"> Generators/All Gvernorates</t>
  </si>
  <si>
    <t>28-M ay-09</t>
  </si>
  <si>
    <t xml:space="preserve"> Air Coditions/All Gvernorates</t>
  </si>
  <si>
    <t>ESPP.G.SH-AC/2010</t>
  </si>
  <si>
    <t>Air Coditions/All Gvernorates</t>
  </si>
  <si>
    <t>Total Revised</t>
  </si>
  <si>
    <t>Total Actual</t>
  </si>
  <si>
    <t>Grant Total:Actual</t>
  </si>
  <si>
    <t>Notes:</t>
  </si>
  <si>
    <t>All cost figures are totals including contingencies</t>
  </si>
  <si>
    <t>/*</t>
  </si>
  <si>
    <t>First 3 packages are subject to prior review</t>
  </si>
  <si>
    <t xml:space="preserve">ICB = </t>
  </si>
  <si>
    <t>International Competitive Bidding (in accordance with section 2 of the Guidelines)</t>
  </si>
  <si>
    <t xml:space="preserve">NCB = </t>
  </si>
  <si>
    <t>National Competitive Bidding (in accordance with section 3.3 of the Guidelines)</t>
  </si>
  <si>
    <t xml:space="preserve">SH = </t>
  </si>
  <si>
    <t>Shopping (in accordance with section 3.5 of the Guidelines)</t>
  </si>
  <si>
    <t xml:space="preserve">NA = </t>
  </si>
  <si>
    <t>Not applicable</t>
  </si>
  <si>
    <t>*</t>
  </si>
  <si>
    <t>For 13 Governorates:Kerbala, Hilla, Muthana, Missan, Thi-Qar, Diwaniyah, Wassit, Anbar, Mousl, Sulaymaniyah, Dahuk, Kerkuk and Diyala</t>
  </si>
  <si>
    <t xml:space="preserve">
Estimated
Cost
(US$)</t>
  </si>
  <si>
    <t>Selection 
Method</t>
  </si>
  <si>
    <t>Review
by Bank
Prior /
Post</t>
  </si>
  <si>
    <t>Adverti-
sement
for EOI
Date</t>
  </si>
  <si>
    <t>No 
Objection
Date</t>
  </si>
  <si>
    <t>Technical
Evaluation
Date</t>
  </si>
  <si>
    <t>Final 
Evaluation
Date</t>
  </si>
  <si>
    <t>AA</t>
  </si>
  <si>
    <t>AB</t>
  </si>
  <si>
    <t>AC</t>
  </si>
  <si>
    <t>AD</t>
  </si>
  <si>
    <t>AE</t>
  </si>
  <si>
    <t>2. CONSULTANTS' SERVICES</t>
  </si>
  <si>
    <t>ESPP.C.SSN.IND-01</t>
  </si>
  <si>
    <t>Social Safety Net-International Consultant</t>
  </si>
  <si>
    <t>IC</t>
  </si>
  <si>
    <t>Contract was cancelled</t>
  </si>
  <si>
    <t>ESPP.C.SSN.IND-02</t>
  </si>
  <si>
    <t>Social Safety Net-Local Consultant</t>
  </si>
  <si>
    <t>ESPP.C.CQS.SSN-03</t>
  </si>
  <si>
    <t>Social Safety Net Survey Firm</t>
  </si>
  <si>
    <t>CQS</t>
  </si>
  <si>
    <t>A2</t>
  </si>
  <si>
    <t>Product  Support  and Services Agreement for SSN Informatiom System</t>
  </si>
  <si>
    <t>SSS</t>
  </si>
  <si>
    <t>ESPP.C.QCBS-03</t>
  </si>
  <si>
    <t>Pension System Survey and Data Base Development</t>
  </si>
  <si>
    <t xml:space="preserve">ESPP.C.IND-02 </t>
  </si>
  <si>
    <t xml:space="preserve">Project Management Office-Project Manager </t>
  </si>
  <si>
    <t>ESPP.C.LCS.AUDIT</t>
  </si>
  <si>
    <t xml:space="preserve">Project management Office - External Auditor </t>
  </si>
  <si>
    <t>LCS</t>
  </si>
  <si>
    <t xml:space="preserve">ESPP.C.IND-04 </t>
  </si>
  <si>
    <t>Project Manager (Mr. Maki Al Rubei'ai)</t>
  </si>
  <si>
    <t>Data Entry Staff</t>
  </si>
  <si>
    <t>3.Training</t>
  </si>
  <si>
    <t>ESPP.C.CQS-TS</t>
  </si>
  <si>
    <t>Training of designing a Microsoft SQL server and CISCO</t>
  </si>
  <si>
    <t>ESPP.C.CQS-TP</t>
  </si>
  <si>
    <t>Training of designing a Microsoft ORACLE</t>
  </si>
  <si>
    <t>post</t>
  </si>
  <si>
    <t>Monitoring &amp; Equipment Software</t>
  </si>
  <si>
    <t>Monitoring Cameras</t>
  </si>
  <si>
    <t xml:space="preserve"> Internet Equipments- Connection/PMO &amp; SPS </t>
  </si>
  <si>
    <t>Line Printers for Governorates</t>
  </si>
  <si>
    <t xml:space="preserve">Disaster Recovery </t>
  </si>
  <si>
    <t xml:space="preserve"> IT Equipment and Software</t>
  </si>
  <si>
    <t>ESPP.G.SH-CONN.09/2011</t>
  </si>
  <si>
    <t>Supply And Installation of PTP Wireless towers for    (six governorates) (Karbala,Babil,Muthana,Diwaneya,kirkuk,diyala )</t>
  </si>
  <si>
    <t>ESPP.C.IND-data.01-106</t>
  </si>
  <si>
    <t>SUPPLY OF IT EQUIPMENT-SERVERS,UPS,AND PERIPHERALS FOR PENSION(BAGHDAD)</t>
  </si>
  <si>
    <t>Supply And Installation of PTP Wireless towers for    (six governorates) (Wassit,Mosel,Anbar,Salahedeen,Thiqar,Missan )</t>
  </si>
  <si>
    <t>ESPP.G.SH-29/2012</t>
  </si>
  <si>
    <t>ESPP.G.SH-30/2012</t>
  </si>
  <si>
    <t>ESPP.G.SH-EQ/2012</t>
  </si>
  <si>
    <t>ESPP.G.SH-31/2012</t>
  </si>
  <si>
    <t>ESPP.G.SH-34/2012</t>
  </si>
  <si>
    <t>ESPP.G.SH.EQ(PENSION)/2012</t>
  </si>
  <si>
    <t>ESPP.G.SH-SERV.05/2011</t>
  </si>
  <si>
    <t>ESPP.C.CQS.Eng.</t>
  </si>
  <si>
    <t>ESPP.C.CQS.Prog.</t>
  </si>
  <si>
    <t xml:space="preserve">TRAINING COURSES OF  PROGRAMMERS SNN </t>
  </si>
  <si>
    <t xml:space="preserve">TRAINING COURSES OF ENGINEERS SNN </t>
  </si>
  <si>
    <t>TOR Modified to complete the Social Safety Net-International Consultan tasks. The consultant  submitted the final report in April 2011 in three languages (Arabic, English, &amp; Kurdish) and is being discussed by the PMO and SSN</t>
  </si>
  <si>
    <t xml:space="preserve">R1  </t>
  </si>
  <si>
    <t>Learning visit to ANKARA (Group 1)</t>
  </si>
  <si>
    <t>Salaries up to 29-2-2012</t>
  </si>
  <si>
    <t>ESPP.G.SH-SERV.6/2012</t>
  </si>
  <si>
    <t>Supply Wireless Internet Service for 9 sites</t>
  </si>
  <si>
    <t>ESPP.G.SH-SERV.7/2012</t>
  </si>
  <si>
    <t>Supply Wireless Internet Service for 9 sites including HQ</t>
  </si>
  <si>
    <t>03/19/2012</t>
  </si>
  <si>
    <t>Commitment reduced due to contract termination on June 30, 2011</t>
  </si>
  <si>
    <t>IT Equipment -Servers &amp; Software/SPS-MoF</t>
  </si>
  <si>
    <t>Internet service for three governortes</t>
  </si>
  <si>
    <t>Fire Fighting System, all Centers</t>
  </si>
  <si>
    <t>ESPP.G.SH.Fire System/2012</t>
  </si>
  <si>
    <t>Contract was terminated</t>
  </si>
  <si>
    <t>ESPP.G.SH-CONN-10/2012</t>
  </si>
  <si>
    <t>ESPP.C.CQS.PSSA</t>
  </si>
  <si>
    <t>ESPP.C.IND-03</t>
  </si>
  <si>
    <t>ESPP.C.IND-05</t>
  </si>
  <si>
    <t>Learning Visit (ANKARAL)</t>
  </si>
  <si>
    <t>Learning Visit (Gorgia)</t>
  </si>
  <si>
    <t>Learning Visit (Indonesia)</t>
  </si>
  <si>
    <t>Learning Visit  (Lebanon)</t>
  </si>
  <si>
    <t xml:space="preserve">    </t>
  </si>
  <si>
    <t>NBP has not informed the PMO of the actual completion date</t>
  </si>
  <si>
    <t>Re-tendered</t>
  </si>
  <si>
    <t>The technical and financial proposals were received and are still under evaluation</t>
  </si>
  <si>
    <t>ESPP.G.SH-32/2012</t>
  </si>
  <si>
    <t>Servers, pc, ups</t>
  </si>
  <si>
    <t xml:space="preserve">Prequalification </t>
  </si>
  <si>
    <t>Domesticaction prefrence (Yes/NO)</t>
  </si>
  <si>
    <t>NO Objection from Bank for Draft Prequalification documents (Date)**</t>
  </si>
  <si>
    <t>NO Objection from Bank for Evaluation  of Prequalification Application (Date)**</t>
  </si>
  <si>
    <t>Goods / Works / NCS</t>
  </si>
  <si>
    <t>Goods</t>
  </si>
  <si>
    <t xml:space="preserve">
Description of Goods / Works</t>
  </si>
  <si>
    <t>Currency of Estimated
Cost</t>
  </si>
  <si>
    <t>packge/Refrence NO.</t>
  </si>
  <si>
    <t>method of selection</t>
  </si>
  <si>
    <t>preparation of Bid  Documents (Date)</t>
  </si>
  <si>
    <t>Bid Invitation 
(Date)</t>
  </si>
  <si>
    <t>Bid Opening (Date)</t>
  </si>
  <si>
    <t>Contract
Award
Decision(Date)</t>
  </si>
  <si>
    <t>Completion of contract
(Date)</t>
  </si>
  <si>
    <t>Contract Signed (Date)</t>
  </si>
  <si>
    <t>Contract Value</t>
  </si>
  <si>
    <t>Contract Currency</t>
  </si>
  <si>
    <t>Contract No.</t>
  </si>
  <si>
    <t>Name,City and Country of Contractor (incl.Zip Code if US)</t>
  </si>
  <si>
    <t>Expenditure incurred to Date</t>
  </si>
  <si>
    <t>NO</t>
  </si>
  <si>
    <t xml:space="preserve"> preqaulification (Yes/NO)</t>
  </si>
  <si>
    <t>Baghdad</t>
  </si>
  <si>
    <t>TOR  / Shortlist to be Finalised (Date)</t>
  </si>
  <si>
    <t>RFP Final Draft  to be forwarded to the bank (Date)</t>
  </si>
  <si>
    <t>RFP Issued (Date)</t>
  </si>
  <si>
    <t>prposal Submission Deadline(Date)</t>
  </si>
  <si>
    <t xml:space="preserve">No objection by the Bank (Technical/ # combined/ Draft contract / Final Contract) (Date)**  </t>
  </si>
  <si>
    <t>USD</t>
  </si>
  <si>
    <t>NA</t>
  </si>
  <si>
    <t>Procurement
System Ref. #</t>
  </si>
  <si>
    <t>Location/
Description of Assignment</t>
  </si>
  <si>
    <t xml:space="preserve">No objection by the Bank to Evaluation Report (Date ) **  </t>
  </si>
  <si>
    <t>Contract Signed( Date)</t>
  </si>
  <si>
    <t>Services Completion
Date</t>
  </si>
  <si>
    <t>No objection from Bank for  Shortlist (Date)**</t>
  </si>
  <si>
    <t>No objection from Bank for TOR (Date)**</t>
  </si>
  <si>
    <t>No objection from Bank for RFP (Date)**</t>
  </si>
  <si>
    <t xml:space="preserve">Data mention </t>
  </si>
  <si>
    <t>Type of Counsultant (Firm / Individual)</t>
  </si>
  <si>
    <t>Individual</t>
  </si>
  <si>
    <t>Firm</t>
  </si>
  <si>
    <t xml:space="preserve"> $ 41.900</t>
  </si>
  <si>
    <t xml:space="preserve">$174,79 </t>
  </si>
  <si>
    <t>Under Awarding</t>
  </si>
  <si>
    <t>Under evaluation</t>
  </si>
  <si>
    <t>Supply And Installation of PTP Wireless towers (MOLSA-HQ, Karah &amp; Russafa) and wireless Internet (MOLSA-HQ, Karkh &amp; Rusafa)</t>
  </si>
  <si>
    <t xml:space="preserve">AL-shurkaa / Baghdad  </t>
  </si>
  <si>
    <t xml:space="preserve"> AL- NABAA  / Baghdad  </t>
  </si>
  <si>
    <t xml:space="preserve">AL-shurakaa / Baghdad  </t>
  </si>
  <si>
    <t xml:space="preserve">URUK .co / Baghdad </t>
  </si>
  <si>
    <t xml:space="preserve"> NEW CORE /  Baghdad</t>
  </si>
  <si>
    <t xml:space="preserve"> MASAR AL-REEM / Baghdad </t>
  </si>
  <si>
    <t xml:space="preserve"> IRAQ GLOBAL / Baghdad</t>
  </si>
  <si>
    <t xml:space="preserve">ERTH LINK/   Baghdad   </t>
  </si>
  <si>
    <t xml:space="preserve"> ERTH LINK / Baghdad </t>
  </si>
  <si>
    <t xml:space="preserve">  NEW CORE / Baghdad  </t>
  </si>
  <si>
    <t xml:space="preserve"> NAWAER AL-KHEIR / Baghdad  </t>
  </si>
  <si>
    <t xml:space="preserve">   Baghdad </t>
  </si>
  <si>
    <t xml:space="preserve">CRAFT AL-RUBAI / Baghdad  </t>
  </si>
  <si>
    <t xml:space="preserve"> SOOR ZUHAL /  Baghdad   </t>
  </si>
  <si>
    <t xml:space="preserve">SOOR ZUHAL /  Baghdad   </t>
  </si>
  <si>
    <t xml:space="preserve">SOOR ZUHAL /  Baghdad </t>
  </si>
  <si>
    <t xml:space="preserve"> Maki Al Rubei'ai CONTRACT</t>
  </si>
  <si>
    <t>TALAL ABO  GAZALA</t>
  </si>
  <si>
    <t>EXTENDING  Maki Al Rubei'ai CONTRACT</t>
  </si>
  <si>
    <t>MUSA SHTEWI / BAGHDAD</t>
  </si>
  <si>
    <t xml:space="preserve">         KAFAAT AL RAFDIAN                / BAGHDAD    </t>
  </si>
  <si>
    <t>PRIMUS COMPANY</t>
  </si>
  <si>
    <t>ACADEMY COMPANY</t>
  </si>
  <si>
    <t>ORACLE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</si>
</sst>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[$-10A0000]d\ mmmm\ yyyy;@"/>
    <numFmt numFmtId="166" formatCode="[$-20A0000]d\ mmmm\ yyyy;@"/>
    <numFmt numFmtId="167" formatCode="&quot;$&quot;#,##0.00"/>
    <numFmt numFmtId="168" formatCode="&quot;$&quot;#,##0"/>
  </numFmts>
  <fonts count="22" x14ac:knownFonts="1">
    <font>
      <sz val="11"/>
      <color theme="1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7"/>
      <name val="Arial"/>
      <family val="2"/>
    </font>
    <font>
      <sz val="7"/>
      <color indexed="8"/>
      <name val="Calibri"/>
      <family val="2"/>
    </font>
    <font>
      <sz val="7"/>
      <name val="Calibri"/>
      <family val="2"/>
    </font>
    <font>
      <sz val="7"/>
      <color indexed="8"/>
      <name val="Calibri"/>
      <family val="2"/>
    </font>
    <font>
      <b/>
      <sz val="7"/>
      <color indexed="10"/>
      <name val="Arial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10"/>
      <name val="Arial"/>
      <family val="2"/>
    </font>
    <font>
      <b/>
      <i/>
      <sz val="8"/>
      <name val="Arial"/>
      <family val="2"/>
    </font>
    <font>
      <i/>
      <sz val="8"/>
      <color indexed="8"/>
      <name val="Calibri"/>
      <family val="2"/>
    </font>
    <font>
      <b/>
      <sz val="8"/>
      <color rgb="FFFF0000"/>
      <name val="Arial"/>
      <family val="2"/>
    </font>
    <font>
      <sz val="8"/>
      <color indexed="10"/>
      <name val="Arial"/>
      <family val="2"/>
    </font>
    <font>
      <b/>
      <sz val="8"/>
      <color indexed="51"/>
      <name val="Arial"/>
      <family val="2"/>
    </font>
    <font>
      <sz val="8"/>
      <color indexed="81"/>
      <name val="Tahoma"/>
      <charset val="178"/>
    </font>
    <font>
      <b/>
      <sz val="8"/>
      <color indexed="81"/>
      <name val="Tahoma"/>
      <charset val="178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9"/>
      </patternFill>
    </fill>
    <fill>
      <patternFill patternType="solid">
        <fgColor indexed="9"/>
        <bgColor indexed="9"/>
      </patternFill>
    </fill>
    <fill>
      <patternFill patternType="gray0625">
        <fgColor indexed="9"/>
        <bgColor indexed="47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14">
    <xf numFmtId="0" fontId="0" fillId="0" borderId="0" xfId="0"/>
    <xf numFmtId="0" fontId="1" fillId="0" borderId="0" xfId="0" applyFont="1"/>
    <xf numFmtId="0" fontId="7" fillId="3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164" fontId="7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/>
    <xf numFmtId="0" fontId="2" fillId="0" borderId="0" xfId="0" applyFont="1" applyAlignment="1">
      <alignment horizontal="center"/>
    </xf>
    <xf numFmtId="0" fontId="13" fillId="0" borderId="0" xfId="0" applyFont="1"/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164" fontId="2" fillId="0" borderId="4" xfId="1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164" fontId="2" fillId="0" borderId="2" xfId="1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2" xfId="1" applyNumberFormat="1" applyFont="1" applyFill="1" applyBorder="1" applyAlignment="1">
      <alignment horizontal="center" vertical="center"/>
    </xf>
    <xf numFmtId="15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15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left" vertical="center" wrapText="1" indent="1"/>
    </xf>
    <xf numFmtId="49" fontId="2" fillId="3" borderId="1" xfId="0" applyNumberFormat="1" applyFont="1" applyFill="1" applyBorder="1" applyAlignment="1">
      <alignment horizontal="left" vertical="center" wrapText="1"/>
    </xf>
    <xf numFmtId="164" fontId="2" fillId="3" borderId="1" xfId="1" applyNumberFormat="1" applyFont="1" applyFill="1" applyBorder="1" applyAlignment="1">
      <alignment vertical="center"/>
    </xf>
    <xf numFmtId="164" fontId="2" fillId="3" borderId="1" xfId="1" applyNumberFormat="1" applyFont="1" applyFill="1" applyBorder="1" applyAlignment="1">
      <alignment horizontal="center" vertical="center"/>
    </xf>
    <xf numFmtId="15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left" vertical="center" indent="1"/>
    </xf>
    <xf numFmtId="0" fontId="2" fillId="7" borderId="1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 wrapText="1" indent="1"/>
    </xf>
    <xf numFmtId="49" fontId="2" fillId="2" borderId="1" xfId="0" applyNumberFormat="1" applyFont="1" applyFill="1" applyBorder="1" applyAlignment="1">
      <alignment horizontal="left" vertical="center" wrapText="1"/>
    </xf>
    <xf numFmtId="164" fontId="2" fillId="2" borderId="1" xfId="1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 indent="1"/>
    </xf>
    <xf numFmtId="49" fontId="2" fillId="0" borderId="1" xfId="0" applyNumberFormat="1" applyFont="1" applyFill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/>
    </xf>
    <xf numFmtId="15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vertical="center"/>
    </xf>
    <xf numFmtId="164" fontId="2" fillId="3" borderId="1" xfId="1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13" fillId="2" borderId="0" xfId="0" applyFont="1" applyFill="1"/>
    <xf numFmtId="0" fontId="2" fillId="3" borderId="1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left" vertical="center" wrapText="1" indent="1"/>
    </xf>
    <xf numFmtId="49" fontId="2" fillId="4" borderId="1" xfId="0" applyNumberFormat="1" applyFont="1" applyFill="1" applyBorder="1" applyAlignment="1">
      <alignment horizontal="left" vertical="center" wrapText="1"/>
    </xf>
    <xf numFmtId="164" fontId="2" fillId="4" borderId="1" xfId="1" applyNumberFormat="1" applyFont="1" applyFill="1" applyBorder="1" applyAlignment="1">
      <alignment vertical="center"/>
    </xf>
    <xf numFmtId="164" fontId="2" fillId="4" borderId="1" xfId="1" applyNumberFormat="1" applyFont="1" applyFill="1" applyBorder="1" applyAlignment="1">
      <alignment horizontal="center" vertical="center"/>
    </xf>
    <xf numFmtId="15" fontId="2" fillId="4" borderId="1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left" vertical="center" wrapText="1" indent="1"/>
    </xf>
    <xf numFmtId="49" fontId="1" fillId="3" borderId="1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1" applyNumberFormat="1" applyFont="1" applyFill="1" applyBorder="1" applyAlignment="1">
      <alignment horizontal="center" vertical="center"/>
    </xf>
    <xf numFmtId="15" fontId="1" fillId="3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 vertical="center" wrapText="1"/>
    </xf>
    <xf numFmtId="49" fontId="14" fillId="2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0" fontId="14" fillId="0" borderId="8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vertical="center"/>
    </xf>
    <xf numFmtId="164" fontId="2" fillId="4" borderId="1" xfId="1" applyNumberFormat="1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left" vertical="center" wrapText="1" indent="1"/>
    </xf>
    <xf numFmtId="49" fontId="2" fillId="0" borderId="1" xfId="0" applyNumberFormat="1" applyFont="1" applyFill="1" applyBorder="1" applyAlignment="1">
      <alignment vertical="center"/>
    </xf>
    <xf numFmtId="164" fontId="15" fillId="0" borderId="1" xfId="1" applyNumberFormat="1" applyFont="1" applyFill="1" applyBorder="1" applyAlignment="1">
      <alignment horizontal="left" vertical="center"/>
    </xf>
    <xf numFmtId="0" fontId="15" fillId="3" borderId="7" xfId="0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left" vertical="center" wrapText="1" indent="1"/>
    </xf>
    <xf numFmtId="164" fontId="2" fillId="6" borderId="1" xfId="1" applyNumberFormat="1" applyFont="1" applyFill="1" applyBorder="1" applyAlignment="1">
      <alignment horizontal="left" vertical="center"/>
    </xf>
    <xf numFmtId="0" fontId="6" fillId="4" borderId="0" xfId="0" applyFont="1" applyFill="1"/>
    <xf numFmtId="0" fontId="2" fillId="3" borderId="1" xfId="0" applyFont="1" applyFill="1" applyBorder="1" applyAlignment="1">
      <alignment horizontal="left" vertical="center" indent="1"/>
    </xf>
    <xf numFmtId="0" fontId="15" fillId="0" borderId="1" xfId="0" applyFont="1" applyFill="1" applyBorder="1" applyAlignment="1">
      <alignment horizontal="center" vertical="center"/>
    </xf>
    <xf numFmtId="164" fontId="15" fillId="0" borderId="1" xfId="1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vertical="center"/>
    </xf>
    <xf numFmtId="0" fontId="15" fillId="0" borderId="1" xfId="0" applyNumberFormat="1" applyFont="1" applyFill="1" applyBorder="1" applyAlignment="1">
      <alignment horizontal="center" vertical="center"/>
    </xf>
    <xf numFmtId="15" fontId="15" fillId="0" borderId="1" xfId="0" applyNumberFormat="1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vertical="center" wrapText="1"/>
    </xf>
    <xf numFmtId="0" fontId="16" fillId="0" borderId="0" xfId="0" applyFont="1"/>
    <xf numFmtId="164" fontId="15" fillId="0" borderId="1" xfId="0" applyNumberFormat="1" applyFont="1" applyFill="1" applyBorder="1" applyAlignment="1">
      <alignment horizontal="center" vertical="center"/>
    </xf>
    <xf numFmtId="164" fontId="15" fillId="3" borderId="1" xfId="1" applyNumberFormat="1" applyFont="1" applyFill="1" applyBorder="1" applyAlignment="1">
      <alignment horizontal="left" vertical="center"/>
    </xf>
    <xf numFmtId="164" fontId="15" fillId="3" borderId="1" xfId="0" applyNumberFormat="1" applyFont="1" applyFill="1" applyBorder="1" applyAlignment="1">
      <alignment horizontal="center" vertical="center"/>
    </xf>
    <xf numFmtId="164" fontId="15" fillId="3" borderId="1" xfId="1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1" xfId="0" applyNumberFormat="1" applyFont="1" applyFill="1" applyBorder="1" applyAlignment="1">
      <alignment vertical="center"/>
    </xf>
    <xf numFmtId="0" fontId="15" fillId="3" borderId="1" xfId="0" applyNumberFormat="1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center"/>
    </xf>
    <xf numFmtId="164" fontId="2" fillId="3" borderId="10" xfId="1" applyNumberFormat="1" applyFont="1" applyFill="1" applyBorder="1" applyAlignment="1">
      <alignment vertical="center"/>
    </xf>
    <xf numFmtId="0" fontId="2" fillId="3" borderId="10" xfId="0" applyFont="1" applyFill="1" applyBorder="1" applyAlignment="1">
      <alignment horizontal="center" vertical="center"/>
    </xf>
    <xf numFmtId="164" fontId="2" fillId="3" borderId="10" xfId="1" applyNumberFormat="1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vertical="center" wrapText="1"/>
    </xf>
    <xf numFmtId="0" fontId="13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17" fillId="3" borderId="1" xfId="1" applyNumberFormat="1" applyFont="1" applyFill="1" applyBorder="1" applyAlignment="1">
      <alignment vertical="center"/>
    </xf>
    <xf numFmtId="15" fontId="2" fillId="8" borderId="1" xfId="0" applyNumberFormat="1" applyFont="1" applyFill="1" applyBorder="1" applyAlignment="1">
      <alignment horizontal="center" vertical="center"/>
    </xf>
    <xf numFmtId="0" fontId="10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1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15" fontId="2" fillId="2" borderId="14" xfId="0" applyNumberFormat="1" applyFont="1" applyFill="1" applyBorder="1" applyAlignment="1">
      <alignment horizontal="center" vertical="center"/>
    </xf>
    <xf numFmtId="15" fontId="2" fillId="3" borderId="15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center"/>
    </xf>
    <xf numFmtId="15" fontId="2" fillId="2" borderId="15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left" vertical="center"/>
    </xf>
    <xf numFmtId="15" fontId="2" fillId="0" borderId="15" xfId="0" applyNumberFormat="1" applyFont="1" applyFill="1" applyBorder="1" applyAlignment="1">
      <alignment horizontal="center" vertical="center"/>
    </xf>
    <xf numFmtId="15" fontId="1" fillId="3" borderId="15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>
      <alignment horizontal="left" vertical="center"/>
    </xf>
    <xf numFmtId="49" fontId="15" fillId="0" borderId="1" xfId="0" applyNumberFormat="1" applyFont="1" applyFill="1" applyBorder="1" applyAlignment="1">
      <alignment horizontal="left" vertical="center" wrapText="1"/>
    </xf>
    <xf numFmtId="49" fontId="15" fillId="3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15" fontId="15" fillId="0" borderId="15" xfId="0" applyNumberFormat="1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4" fillId="0" borderId="1" xfId="0" applyFont="1" applyBorder="1"/>
    <xf numFmtId="0" fontId="0" fillId="4" borderId="1" xfId="0" applyFill="1" applyBorder="1"/>
    <xf numFmtId="0" fontId="5" fillId="4" borderId="1" xfId="0" applyFont="1" applyFill="1" applyBorder="1"/>
    <xf numFmtId="0" fontId="10" fillId="2" borderId="1" xfId="0" applyFont="1" applyFill="1" applyBorder="1"/>
    <xf numFmtId="0" fontId="9" fillId="4" borderId="1" xfId="0" applyFont="1" applyFill="1" applyBorder="1"/>
    <xf numFmtId="0" fontId="10" fillId="4" borderId="1" xfId="0" applyFont="1" applyFill="1" applyBorder="1"/>
    <xf numFmtId="0" fontId="10" fillId="0" borderId="0" xfId="0" applyFont="1" applyBorder="1"/>
    <xf numFmtId="0" fontId="8" fillId="0" borderId="0" xfId="0" applyFont="1" applyBorder="1"/>
    <xf numFmtId="0" fontId="0" fillId="0" borderId="0" xfId="0" applyBorder="1"/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4" xfId="0" applyFont="1" applyBorder="1"/>
    <xf numFmtId="0" fontId="0" fillId="0" borderId="17" xfId="0" applyBorder="1"/>
    <xf numFmtId="0" fontId="4" fillId="0" borderId="18" xfId="0" applyFont="1" applyBorder="1"/>
    <xf numFmtId="0" fontId="0" fillId="0" borderId="18" xfId="0" applyBorder="1"/>
    <xf numFmtId="0" fontId="0" fillId="4" borderId="18" xfId="0" applyFill="1" applyBorder="1"/>
    <xf numFmtId="0" fontId="5" fillId="4" borderId="18" xfId="0" applyFont="1" applyFill="1" applyBorder="1"/>
    <xf numFmtId="0" fontId="7" fillId="3" borderId="18" xfId="0" applyFont="1" applyFill="1" applyBorder="1" applyAlignment="1">
      <alignment horizontal="left" vertical="center"/>
    </xf>
    <xf numFmtId="0" fontId="10" fillId="0" borderId="18" xfId="0" applyFont="1" applyBorder="1"/>
    <xf numFmtId="0" fontId="10" fillId="2" borderId="18" xfId="0" applyFont="1" applyFill="1" applyBorder="1"/>
    <xf numFmtId="0" fontId="9" fillId="4" borderId="18" xfId="0" applyFont="1" applyFill="1" applyBorder="1"/>
    <xf numFmtId="0" fontId="10" fillId="4" borderId="18" xfId="0" applyFont="1" applyFill="1" applyBorder="1"/>
    <xf numFmtId="0" fontId="10" fillId="0" borderId="19" xfId="0" applyFont="1" applyBorder="1"/>
    <xf numFmtId="0" fontId="0" fillId="0" borderId="20" xfId="0" applyBorder="1"/>
    <xf numFmtId="0" fontId="4" fillId="0" borderId="0" xfId="0" applyFont="1" applyBorder="1"/>
    <xf numFmtId="0" fontId="0" fillId="4" borderId="0" xfId="0" applyFill="1" applyBorder="1"/>
    <xf numFmtId="0" fontId="5" fillId="4" borderId="0" xfId="0" applyFont="1" applyFill="1" applyBorder="1"/>
    <xf numFmtId="0" fontId="7" fillId="3" borderId="0" xfId="0" applyFont="1" applyFill="1" applyBorder="1" applyAlignment="1">
      <alignment horizontal="left" vertical="center"/>
    </xf>
    <xf numFmtId="0" fontId="10" fillId="2" borderId="0" xfId="0" applyFont="1" applyFill="1" applyBorder="1"/>
    <xf numFmtId="0" fontId="9" fillId="4" borderId="0" xfId="0" applyFont="1" applyFill="1" applyBorder="1"/>
    <xf numFmtId="0" fontId="10" fillId="4" borderId="0" xfId="0" applyFont="1" applyFill="1" applyBorder="1"/>
    <xf numFmtId="0" fontId="0" fillId="0" borderId="17" xfId="0" applyBorder="1" applyAlignment="1">
      <alignment horizontal="center"/>
    </xf>
    <xf numFmtId="164" fontId="7" fillId="0" borderId="0" xfId="0" applyNumberFormat="1" applyFont="1" applyFill="1" applyBorder="1" applyAlignment="1"/>
    <xf numFmtId="0" fontId="10" fillId="0" borderId="21" xfId="0" applyFont="1" applyBorder="1"/>
    <xf numFmtId="0" fontId="10" fillId="0" borderId="17" xfId="0" applyFont="1" applyBorder="1"/>
    <xf numFmtId="0" fontId="1" fillId="0" borderId="0" xfId="0" applyNumberFormat="1" applyFont="1"/>
    <xf numFmtId="0" fontId="2" fillId="0" borderId="2" xfId="1" applyNumberFormat="1" applyFont="1" applyFill="1" applyBorder="1" applyAlignment="1">
      <alignment horizontal="center" vertical="center" wrapText="1"/>
    </xf>
    <xf numFmtId="0" fontId="2" fillId="3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4" borderId="1" xfId="1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left" vertical="center" wrapText="1"/>
    </xf>
    <xf numFmtId="0" fontId="15" fillId="0" borderId="1" xfId="1" applyNumberFormat="1" applyFont="1" applyFill="1" applyBorder="1" applyAlignment="1">
      <alignment horizontal="center" vertical="center"/>
    </xf>
    <xf numFmtId="0" fontId="15" fillId="3" borderId="1" xfId="1" applyNumberFormat="1" applyFont="1" applyFill="1" applyBorder="1" applyAlignment="1">
      <alignment horizontal="center" vertical="center"/>
    </xf>
    <xf numFmtId="0" fontId="2" fillId="3" borderId="10" xfId="1" applyNumberFormat="1" applyFont="1" applyFill="1" applyBorder="1" applyAlignment="1">
      <alignment horizontal="center" vertical="center"/>
    </xf>
    <xf numFmtId="0" fontId="13" fillId="0" borderId="0" xfId="0" applyNumberFormat="1" applyFont="1"/>
    <xf numFmtId="14" fontId="2" fillId="0" borderId="1" xfId="1" applyNumberFormat="1" applyFont="1" applyFill="1" applyBorder="1" applyAlignment="1">
      <alignment horizontal="center" vertical="center"/>
    </xf>
    <xf numFmtId="165" fontId="2" fillId="3" borderId="1" xfId="1" applyNumberFormat="1" applyFont="1" applyFill="1" applyBorder="1" applyAlignment="1">
      <alignment horizontal="center" vertical="center"/>
    </xf>
    <xf numFmtId="166" fontId="1" fillId="0" borderId="0" xfId="0" applyNumberFormat="1" applyFont="1"/>
    <xf numFmtId="166" fontId="2" fillId="0" borderId="2" xfId="1" applyNumberFormat="1" applyFont="1" applyFill="1" applyBorder="1" applyAlignment="1">
      <alignment horizontal="center" vertical="center" wrapText="1"/>
    </xf>
    <xf numFmtId="166" fontId="2" fillId="0" borderId="4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/>
    </xf>
    <xf numFmtId="166" fontId="2" fillId="0" borderId="17" xfId="0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66" fontId="2" fillId="2" borderId="1" xfId="1" applyNumberFormat="1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center" vertical="center"/>
    </xf>
    <xf numFmtId="166" fontId="2" fillId="3" borderId="1" xfId="0" applyNumberFormat="1" applyFont="1" applyFill="1" applyBorder="1" applyAlignment="1">
      <alignment horizontal="center" vertical="center"/>
    </xf>
    <xf numFmtId="166" fontId="2" fillId="4" borderId="1" xfId="1" applyNumberFormat="1" applyFont="1" applyFill="1" applyBorder="1" applyAlignment="1">
      <alignment horizontal="center" vertical="center"/>
    </xf>
    <xf numFmtId="166" fontId="2" fillId="3" borderId="1" xfId="0" applyNumberFormat="1" applyFont="1" applyFill="1" applyBorder="1" applyAlignment="1">
      <alignment horizontal="left" vertical="center" wrapText="1"/>
    </xf>
    <xf numFmtId="166" fontId="15" fillId="0" borderId="1" xfId="1" applyNumberFormat="1" applyFont="1" applyFill="1" applyBorder="1" applyAlignment="1">
      <alignment horizontal="center" vertical="center"/>
    </xf>
    <xf numFmtId="166" fontId="15" fillId="3" borderId="1" xfId="1" applyNumberFormat="1" applyFont="1" applyFill="1" applyBorder="1" applyAlignment="1">
      <alignment horizontal="center" vertical="center"/>
    </xf>
    <xf numFmtId="166" fontId="2" fillId="3" borderId="10" xfId="1" applyNumberFormat="1" applyFont="1" applyFill="1" applyBorder="1" applyAlignment="1">
      <alignment horizontal="center" vertical="center"/>
    </xf>
    <xf numFmtId="166" fontId="13" fillId="0" borderId="0" xfId="0" applyNumberFormat="1" applyFont="1"/>
    <xf numFmtId="0" fontId="2" fillId="0" borderId="1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center" vertical="center"/>
    </xf>
    <xf numFmtId="167" fontId="8" fillId="0" borderId="0" xfId="0" applyNumberFormat="1" applyFont="1" applyBorder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167" fontId="0" fillId="0" borderId="17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center"/>
    </xf>
    <xf numFmtId="167" fontId="10" fillId="0" borderId="0" xfId="0" applyNumberFormat="1" applyFon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7" fontId="0" fillId="0" borderId="17" xfId="0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164" fontId="15" fillId="3" borderId="15" xfId="0" applyNumberFormat="1" applyFont="1" applyFill="1" applyBorder="1" applyAlignment="1">
      <alignment horizontal="center" vertical="center"/>
    </xf>
    <xf numFmtId="164" fontId="2" fillId="3" borderId="16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" xfId="0" applyBorder="1" applyAlignment="1">
      <alignment horizontal="left"/>
    </xf>
    <xf numFmtId="168" fontId="2" fillId="4" borderId="1" xfId="1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90" wrapText="1"/>
    </xf>
    <xf numFmtId="167" fontId="2" fillId="0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16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67" fontId="2" fillId="0" borderId="1" xfId="1" applyNumberFormat="1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167" fontId="2" fillId="4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167" fontId="2" fillId="3" borderId="1" xfId="1" applyNumberFormat="1" applyFont="1" applyFill="1" applyBorder="1" applyAlignment="1">
      <alignment horizontal="center" vertical="center"/>
    </xf>
    <xf numFmtId="167" fontId="15" fillId="0" borderId="1" xfId="0" applyNumberFormat="1" applyFont="1" applyBorder="1" applyAlignment="1">
      <alignment horizontal="center" vertical="center"/>
    </xf>
    <xf numFmtId="167" fontId="2" fillId="3" borderId="1" xfId="0" applyNumberFormat="1" applyFont="1" applyFill="1" applyBorder="1" applyAlignment="1">
      <alignment horizontal="center" vertical="center"/>
    </xf>
    <xf numFmtId="168" fontId="2" fillId="0" borderId="1" xfId="1" applyNumberFormat="1" applyFont="1" applyFill="1" applyBorder="1" applyAlignment="1">
      <alignment horizontal="center" vertical="center"/>
    </xf>
    <xf numFmtId="168" fontId="2" fillId="3" borderId="1" xfId="1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68" fontId="2" fillId="2" borderId="1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left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168" fontId="2" fillId="5" borderId="1" xfId="1" applyNumberFormat="1" applyFont="1" applyFill="1" applyBorder="1" applyAlignment="1">
      <alignment horizontal="center" vertical="center"/>
    </xf>
    <xf numFmtId="164" fontId="2" fillId="5" borderId="1" xfId="1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5" fontId="2" fillId="5" borderId="1" xfId="0" applyNumberFormat="1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167" fontId="2" fillId="5" borderId="1" xfId="0" applyNumberFormat="1" applyFont="1" applyFill="1" applyBorder="1" applyAlignment="1">
      <alignment horizontal="center" vertical="center"/>
    </xf>
    <xf numFmtId="168" fontId="2" fillId="3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/>
    </xf>
    <xf numFmtId="15" fontId="17" fillId="3" borderId="1" xfId="0" applyNumberFormat="1" applyFont="1" applyFill="1" applyBorder="1" applyAlignment="1">
      <alignment horizontal="center" vertical="center"/>
    </xf>
    <xf numFmtId="167" fontId="2" fillId="8" borderId="1" xfId="1" applyNumberFormat="1" applyFont="1" applyFill="1" applyBorder="1" applyAlignment="1">
      <alignment horizontal="center" vertical="center"/>
    </xf>
    <xf numFmtId="164" fontId="2" fillId="8" borderId="1" xfId="1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15" fontId="2" fillId="9" borderId="1" xfId="0" applyNumberFormat="1" applyFont="1" applyFill="1" applyBorder="1" applyAlignment="1">
      <alignment horizontal="center" vertical="center"/>
    </xf>
    <xf numFmtId="168" fontId="17" fillId="3" borderId="1" xfId="1" applyNumberFormat="1" applyFont="1" applyFill="1" applyBorder="1" applyAlignment="1">
      <alignment horizontal="center" vertical="center"/>
    </xf>
    <xf numFmtId="168" fontId="2" fillId="3" borderId="1" xfId="0" applyNumberFormat="1" applyFont="1" applyFill="1" applyBorder="1" applyAlignment="1">
      <alignment horizontal="center" vertical="center" wrapText="1"/>
    </xf>
    <xf numFmtId="15" fontId="14" fillId="3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10" fontId="2" fillId="4" borderId="1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/>
    </xf>
    <xf numFmtId="168" fontId="2" fillId="3" borderId="4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167" fontId="2" fillId="3" borderId="4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left" vertical="center"/>
    </xf>
    <xf numFmtId="164" fontId="2" fillId="4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 vertical="center"/>
    </xf>
    <xf numFmtId="15" fontId="2" fillId="0" borderId="15" xfId="0" applyNumberFormat="1" applyFont="1" applyFill="1" applyBorder="1" applyAlignment="1">
      <alignment horizontal="center" vertical="center" wrapText="1"/>
    </xf>
    <xf numFmtId="15" fontId="2" fillId="2" borderId="14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78"/>
  <sheetViews>
    <sheetView tabSelected="1" workbookViewId="0">
      <pane ySplit="4" topLeftCell="A5" activePane="bottomLeft" state="frozen"/>
      <selection pane="bottomLeft" activeCell="C11" sqref="C11"/>
    </sheetView>
  </sheetViews>
  <sheetFormatPr defaultRowHeight="18" customHeight="1" x14ac:dyDescent="0.25"/>
  <cols>
    <col min="1" max="1" width="3" style="130" customWidth="1"/>
    <col min="2" max="2" width="22.42578125" style="130" customWidth="1"/>
    <col min="3" max="3" width="23" style="247" customWidth="1"/>
    <col min="4" max="4" width="11.7109375" style="130" customWidth="1"/>
    <col min="5" max="5" width="14.42578125" style="236" hidden="1" customWidth="1"/>
    <col min="6" max="6" width="10" style="131" hidden="1" customWidth="1"/>
    <col min="7" max="7" width="3.5703125" style="130" hidden="1" customWidth="1"/>
    <col min="8" max="8" width="4" style="130" customWidth="1"/>
    <col min="9" max="9" width="5.7109375" style="131" customWidth="1"/>
    <col min="10" max="10" width="8.85546875" style="131" customWidth="1"/>
    <col min="11" max="11" width="11.140625" style="130" customWidth="1"/>
    <col min="12" max="12" width="10.85546875" style="130" customWidth="1"/>
    <col min="13" max="13" width="15.7109375" style="130" customWidth="1"/>
    <col min="14" max="14" width="12.140625" style="130" customWidth="1"/>
    <col min="15" max="15" width="14.28515625" style="130" customWidth="1"/>
    <col min="16" max="16" width="2.42578125" style="130" customWidth="1"/>
    <col min="17" max="17" width="15.7109375" style="130" customWidth="1"/>
    <col min="18" max="18" width="4.140625" style="130" customWidth="1"/>
    <col min="19" max="19" width="15.7109375" style="130" customWidth="1"/>
    <col min="20" max="20" width="2.5703125" style="130" customWidth="1"/>
    <col min="21" max="21" width="15.140625" style="130" customWidth="1"/>
    <col min="22" max="22" width="2.85546875" style="130" customWidth="1"/>
    <col min="23" max="23" width="14.85546875" style="130" customWidth="1"/>
    <col min="24" max="24" width="2.7109375" style="130" customWidth="1"/>
    <col min="25" max="25" width="15.7109375" style="130" customWidth="1"/>
    <col min="26" max="26" width="2.7109375" style="130" customWidth="1"/>
    <col min="27" max="27" width="14.42578125" style="130" customWidth="1"/>
    <col min="28" max="28" width="3" style="130" customWidth="1"/>
    <col min="29" max="29" width="14.140625" style="130" customWidth="1"/>
    <col min="30" max="30" width="3.85546875" style="130" bestFit="1" customWidth="1"/>
    <col min="31" max="31" width="14.28515625" style="130" customWidth="1"/>
    <col min="32" max="32" width="10" style="130" bestFit="1" customWidth="1"/>
    <col min="33" max="33" width="8.140625" style="130" customWidth="1"/>
    <col min="34" max="34" width="24.140625" style="130" customWidth="1"/>
    <col min="35" max="35" width="24.7109375" style="130" customWidth="1"/>
    <col min="36" max="36" width="13.7109375" style="231" customWidth="1"/>
    <col min="37" max="37" width="20.5703125" style="238" customWidth="1"/>
    <col min="38" max="59" width="9.140625" style="166"/>
    <col min="60" max="60" width="9.140625" style="173"/>
    <col min="61" max="16384" width="9.140625" style="130"/>
  </cols>
  <sheetData>
    <row r="1" spans="1:60" s="158" customFormat="1" ht="18" customHeight="1" x14ac:dyDescent="0.25">
      <c r="A1" s="222"/>
      <c r="B1" s="222"/>
      <c r="C1" s="249"/>
      <c r="D1" s="250"/>
      <c r="E1" s="226"/>
      <c r="F1" s="222"/>
      <c r="G1" s="222"/>
      <c r="H1" s="222"/>
      <c r="I1" s="222"/>
      <c r="J1" s="222"/>
      <c r="K1" s="222"/>
      <c r="L1" s="222"/>
      <c r="M1" s="222"/>
      <c r="N1" s="222"/>
      <c r="O1" s="222" t="s">
        <v>244</v>
      </c>
      <c r="P1" s="222"/>
      <c r="Q1" s="222"/>
      <c r="R1" s="222"/>
      <c r="S1" s="251" t="s">
        <v>0</v>
      </c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6"/>
      <c r="AK1" s="222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72"/>
    </row>
    <row r="2" spans="1:60" s="158" customFormat="1" ht="21" customHeight="1" x14ac:dyDescent="0.25">
      <c r="A2" s="222"/>
      <c r="B2" s="222"/>
      <c r="C2" s="241"/>
      <c r="D2" s="222"/>
      <c r="E2" s="226"/>
      <c r="F2" s="222"/>
      <c r="G2" s="222"/>
      <c r="H2" s="222"/>
      <c r="I2" s="222"/>
      <c r="J2" s="222"/>
      <c r="K2" s="222"/>
      <c r="L2" s="313" t="s">
        <v>241</v>
      </c>
      <c r="M2" s="313"/>
      <c r="N2" s="313"/>
      <c r="O2" s="222"/>
      <c r="P2" s="222"/>
      <c r="Q2" s="222"/>
      <c r="R2" s="222"/>
      <c r="S2" s="251" t="s">
        <v>1</v>
      </c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6"/>
      <c r="AK2" s="222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72"/>
    </row>
    <row r="3" spans="1:60" ht="18" hidden="1" customHeight="1" x14ac:dyDescent="0.25">
      <c r="A3" s="222"/>
      <c r="B3" s="222"/>
      <c r="C3" s="241"/>
      <c r="D3" s="222"/>
      <c r="E3" s="226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6"/>
      <c r="AK3" s="222"/>
    </row>
    <row r="4" spans="1:60" ht="94.5" x14ac:dyDescent="0.25">
      <c r="A4" s="252" t="s">
        <v>2</v>
      </c>
      <c r="B4" s="55" t="s">
        <v>249</v>
      </c>
      <c r="C4" s="55" t="s">
        <v>247</v>
      </c>
      <c r="D4" s="55" t="s">
        <v>245</v>
      </c>
      <c r="E4" s="253" t="s">
        <v>3</v>
      </c>
      <c r="F4" s="254" t="s">
        <v>248</v>
      </c>
      <c r="G4" s="252" t="s">
        <v>4</v>
      </c>
      <c r="H4" s="252" t="s">
        <v>5</v>
      </c>
      <c r="I4" s="254" t="s">
        <v>6</v>
      </c>
      <c r="J4" s="254" t="s">
        <v>250</v>
      </c>
      <c r="K4" s="254" t="s">
        <v>242</v>
      </c>
      <c r="L4" s="254" t="s">
        <v>263</v>
      </c>
      <c r="M4" s="55" t="s">
        <v>243</v>
      </c>
      <c r="N4" s="254" t="s">
        <v>244</v>
      </c>
      <c r="O4" s="55" t="s">
        <v>251</v>
      </c>
      <c r="P4" s="255" t="s">
        <v>7</v>
      </c>
      <c r="Q4" s="55" t="s">
        <v>8</v>
      </c>
      <c r="R4" s="255" t="s">
        <v>7</v>
      </c>
      <c r="S4" s="55" t="s">
        <v>252</v>
      </c>
      <c r="T4" s="255" t="s">
        <v>7</v>
      </c>
      <c r="U4" s="55" t="s">
        <v>253</v>
      </c>
      <c r="V4" s="255" t="s">
        <v>7</v>
      </c>
      <c r="W4" s="55" t="s">
        <v>9</v>
      </c>
      <c r="X4" s="255" t="s">
        <v>7</v>
      </c>
      <c r="Y4" s="55" t="s">
        <v>10</v>
      </c>
      <c r="Z4" s="255" t="s">
        <v>7</v>
      </c>
      <c r="AA4" s="55" t="s">
        <v>254</v>
      </c>
      <c r="AB4" s="255" t="s">
        <v>7</v>
      </c>
      <c r="AC4" s="55" t="s">
        <v>256</v>
      </c>
      <c r="AD4" s="255" t="s">
        <v>11</v>
      </c>
      <c r="AE4" s="55" t="s">
        <v>255</v>
      </c>
      <c r="AF4" s="55" t="s">
        <v>257</v>
      </c>
      <c r="AG4" s="55" t="s">
        <v>258</v>
      </c>
      <c r="AH4" s="55" t="s">
        <v>259</v>
      </c>
      <c r="AI4" s="55" t="s">
        <v>260</v>
      </c>
      <c r="AJ4" s="256" t="s">
        <v>261</v>
      </c>
      <c r="AK4" s="55" t="s">
        <v>12</v>
      </c>
    </row>
    <row r="5" spans="1:60" ht="18" customHeight="1" x14ac:dyDescent="0.25">
      <c r="A5" s="55" t="s">
        <v>13</v>
      </c>
      <c r="B5" s="55" t="s">
        <v>14</v>
      </c>
      <c r="C5" s="257" t="s">
        <v>15</v>
      </c>
      <c r="D5" s="55"/>
      <c r="E5" s="256" t="s">
        <v>16</v>
      </c>
      <c r="F5" s="55"/>
      <c r="G5" s="55" t="s">
        <v>17</v>
      </c>
      <c r="H5" s="55" t="s">
        <v>18</v>
      </c>
      <c r="I5" s="55" t="s">
        <v>19</v>
      </c>
      <c r="J5" s="55"/>
      <c r="K5" s="55"/>
      <c r="L5" s="55"/>
      <c r="M5" s="55" t="s">
        <v>20</v>
      </c>
      <c r="N5" s="55"/>
      <c r="O5" s="55" t="s">
        <v>20</v>
      </c>
      <c r="P5" s="258" t="s">
        <v>21</v>
      </c>
      <c r="Q5" s="55" t="s">
        <v>22</v>
      </c>
      <c r="R5" s="258" t="s">
        <v>23</v>
      </c>
      <c r="S5" s="55" t="s">
        <v>24</v>
      </c>
      <c r="T5" s="258" t="s">
        <v>25</v>
      </c>
      <c r="U5" s="55" t="s">
        <v>26</v>
      </c>
      <c r="V5" s="258" t="s">
        <v>27</v>
      </c>
      <c r="W5" s="55" t="s">
        <v>28</v>
      </c>
      <c r="X5" s="258" t="s">
        <v>29</v>
      </c>
      <c r="Y5" s="55" t="s">
        <v>30</v>
      </c>
      <c r="Z5" s="258" t="s">
        <v>31</v>
      </c>
      <c r="AA5" s="55" t="s">
        <v>32</v>
      </c>
      <c r="AB5" s="258" t="s">
        <v>33</v>
      </c>
      <c r="AC5" s="55" t="s">
        <v>34</v>
      </c>
      <c r="AD5" s="258" t="s">
        <v>35</v>
      </c>
      <c r="AE5" s="55" t="s">
        <v>36</v>
      </c>
      <c r="AF5" s="55"/>
      <c r="AG5" s="55"/>
      <c r="AH5" s="55"/>
      <c r="AI5" s="55"/>
      <c r="AJ5" s="256"/>
      <c r="AK5" s="254" t="s">
        <v>37</v>
      </c>
    </row>
    <row r="6" spans="1:60" ht="18" customHeight="1" x14ac:dyDescent="0.25">
      <c r="A6" s="114"/>
      <c r="B6" s="17" t="s">
        <v>38</v>
      </c>
      <c r="C6" s="151"/>
      <c r="D6" s="259"/>
      <c r="E6" s="260"/>
      <c r="F6" s="56"/>
      <c r="G6" s="114"/>
      <c r="H6" s="114"/>
      <c r="I6" s="98"/>
      <c r="J6" s="98"/>
      <c r="K6" s="98"/>
      <c r="L6" s="98"/>
      <c r="M6" s="57"/>
      <c r="N6" s="98"/>
      <c r="O6" s="57"/>
      <c r="P6" s="58"/>
      <c r="Q6" s="57"/>
      <c r="R6" s="58"/>
      <c r="S6" s="57"/>
      <c r="T6" s="58"/>
      <c r="U6" s="57"/>
      <c r="V6" s="58"/>
      <c r="W6" s="57"/>
      <c r="X6" s="58"/>
      <c r="Y6" s="57"/>
      <c r="Z6" s="58"/>
      <c r="AA6" s="57"/>
      <c r="AB6" s="58"/>
      <c r="AC6" s="57"/>
      <c r="AD6" s="58"/>
      <c r="AE6" s="57"/>
      <c r="AF6" s="57"/>
      <c r="AG6" s="57"/>
      <c r="AH6" s="57"/>
      <c r="AI6" s="57"/>
      <c r="AJ6" s="261"/>
      <c r="AK6" s="114"/>
    </row>
    <row r="7" spans="1:60" ht="22.5" customHeight="1" x14ac:dyDescent="0.25">
      <c r="A7" s="17" t="s">
        <v>29</v>
      </c>
      <c r="B7" s="17" t="s">
        <v>42</v>
      </c>
      <c r="C7" s="53" t="s">
        <v>43</v>
      </c>
      <c r="D7" s="262" t="s">
        <v>246</v>
      </c>
      <c r="E7" s="260">
        <v>130000</v>
      </c>
      <c r="F7" s="56" t="s">
        <v>270</v>
      </c>
      <c r="G7" s="114"/>
      <c r="H7" s="114" t="s">
        <v>41</v>
      </c>
      <c r="I7" s="56" t="s">
        <v>39</v>
      </c>
      <c r="J7" s="114" t="s">
        <v>41</v>
      </c>
      <c r="K7" s="56" t="s">
        <v>262</v>
      </c>
      <c r="L7" s="56" t="s">
        <v>262</v>
      </c>
      <c r="M7" s="70" t="s">
        <v>271</v>
      </c>
      <c r="N7" s="70" t="s">
        <v>271</v>
      </c>
      <c r="O7" s="70">
        <v>38814</v>
      </c>
      <c r="P7" s="71">
        <v>2</v>
      </c>
      <c r="Q7" s="70">
        <f t="shared" ref="Q7:Q32" si="0">O7+P7</f>
        <v>38816</v>
      </c>
      <c r="R7" s="71">
        <v>18</v>
      </c>
      <c r="S7" s="70">
        <f t="shared" ref="S7:S32" si="1">Q7+R7</f>
        <v>38834</v>
      </c>
      <c r="T7" s="71">
        <v>30</v>
      </c>
      <c r="U7" s="70">
        <f>S7+T7</f>
        <v>38864</v>
      </c>
      <c r="V7" s="71">
        <v>5</v>
      </c>
      <c r="W7" s="70">
        <v>39600</v>
      </c>
      <c r="X7" s="71">
        <v>4</v>
      </c>
      <c r="Y7" s="70">
        <f t="shared" ref="Y7:Y14" si="2">W7+X7</f>
        <v>39604</v>
      </c>
      <c r="Z7" s="71">
        <v>36</v>
      </c>
      <c r="AA7" s="70">
        <f t="shared" ref="AA7:AA14" si="3">Y7+Z7</f>
        <v>39640</v>
      </c>
      <c r="AB7" s="263">
        <v>20</v>
      </c>
      <c r="AC7" s="70">
        <v>39659</v>
      </c>
      <c r="AD7" s="71">
        <v>75</v>
      </c>
      <c r="AE7" s="70">
        <f t="shared" ref="AE7:AE13" si="4">AC7+AD7</f>
        <v>39734</v>
      </c>
      <c r="AF7" s="70"/>
      <c r="AG7" s="70"/>
      <c r="AH7" s="17" t="s">
        <v>42</v>
      </c>
      <c r="AI7" s="70" t="s">
        <v>289</v>
      </c>
      <c r="AJ7" s="264"/>
      <c r="AK7" s="114"/>
    </row>
    <row r="8" spans="1:60" ht="16.5" customHeight="1" x14ac:dyDescent="0.25">
      <c r="A8" s="265" t="s">
        <v>40</v>
      </c>
      <c r="B8" s="266"/>
      <c r="C8" s="35"/>
      <c r="D8" s="266"/>
      <c r="E8" s="267">
        <v>76291</v>
      </c>
      <c r="F8" s="37" t="s">
        <v>270</v>
      </c>
      <c r="G8" s="265"/>
      <c r="H8" s="265"/>
      <c r="I8" s="265"/>
      <c r="J8" s="265"/>
      <c r="K8" s="265"/>
      <c r="L8" s="265"/>
      <c r="M8" s="38"/>
      <c r="N8" s="38"/>
      <c r="O8" s="38">
        <v>38814</v>
      </c>
      <c r="P8" s="39">
        <v>2</v>
      </c>
      <c r="Q8" s="38">
        <f t="shared" si="0"/>
        <v>38816</v>
      </c>
      <c r="R8" s="39">
        <v>18</v>
      </c>
      <c r="S8" s="38">
        <f t="shared" si="1"/>
        <v>38834</v>
      </c>
      <c r="T8" s="39">
        <v>30</v>
      </c>
      <c r="U8" s="38">
        <f>S8+T8</f>
        <v>38864</v>
      </c>
      <c r="V8" s="39">
        <v>5</v>
      </c>
      <c r="W8" s="38">
        <v>39600</v>
      </c>
      <c r="X8" s="39">
        <v>4</v>
      </c>
      <c r="Y8" s="38">
        <f t="shared" si="2"/>
        <v>39604</v>
      </c>
      <c r="Z8" s="39">
        <v>36</v>
      </c>
      <c r="AA8" s="38">
        <f t="shared" si="3"/>
        <v>39640</v>
      </c>
      <c r="AB8" s="265">
        <v>20</v>
      </c>
      <c r="AC8" s="38">
        <v>39659</v>
      </c>
      <c r="AD8" s="39">
        <v>75</v>
      </c>
      <c r="AE8" s="38">
        <f t="shared" si="4"/>
        <v>39734</v>
      </c>
      <c r="AF8" s="37">
        <v>76291</v>
      </c>
      <c r="AG8" s="38" t="s">
        <v>270</v>
      </c>
      <c r="AH8" s="266" t="s">
        <v>42</v>
      </c>
      <c r="AI8" s="38"/>
      <c r="AJ8" s="267">
        <v>76291</v>
      </c>
      <c r="AK8" s="265"/>
    </row>
    <row r="9" spans="1:60" ht="18.75" customHeight="1" x14ac:dyDescent="0.25">
      <c r="A9" s="114" t="s">
        <v>29</v>
      </c>
      <c r="B9" s="17" t="s">
        <v>44</v>
      </c>
      <c r="C9" s="53" t="s">
        <v>45</v>
      </c>
      <c r="D9" s="262" t="s">
        <v>246</v>
      </c>
      <c r="E9" s="260">
        <v>130000</v>
      </c>
      <c r="F9" s="56" t="s">
        <v>270</v>
      </c>
      <c r="G9" s="114"/>
      <c r="H9" s="114" t="s">
        <v>41</v>
      </c>
      <c r="I9" s="56" t="s">
        <v>39</v>
      </c>
      <c r="J9" s="114" t="s">
        <v>41</v>
      </c>
      <c r="K9" s="56" t="s">
        <v>262</v>
      </c>
      <c r="L9" s="56" t="s">
        <v>262</v>
      </c>
      <c r="M9" s="57" t="s">
        <v>271</v>
      </c>
      <c r="N9" s="57" t="s">
        <v>271</v>
      </c>
      <c r="O9" s="57">
        <v>39547</v>
      </c>
      <c r="P9" s="58">
        <v>8</v>
      </c>
      <c r="Q9" s="57">
        <f t="shared" si="0"/>
        <v>39555</v>
      </c>
      <c r="R9" s="58">
        <v>8</v>
      </c>
      <c r="S9" s="57">
        <f t="shared" si="1"/>
        <v>39563</v>
      </c>
      <c r="T9" s="58">
        <v>30</v>
      </c>
      <c r="U9" s="57">
        <f>S9+T9</f>
        <v>39593</v>
      </c>
      <c r="V9" s="58">
        <v>45</v>
      </c>
      <c r="W9" s="57">
        <f t="shared" ref="W9:W14" si="5">U9+V9</f>
        <v>39638</v>
      </c>
      <c r="X9" s="58">
        <v>7</v>
      </c>
      <c r="Y9" s="57">
        <f t="shared" si="2"/>
        <v>39645</v>
      </c>
      <c r="Z9" s="58">
        <v>7</v>
      </c>
      <c r="AA9" s="57">
        <f t="shared" si="3"/>
        <v>39652</v>
      </c>
      <c r="AB9" s="58">
        <v>15</v>
      </c>
      <c r="AC9" s="57">
        <f t="shared" ref="AC9:AC20" si="6">AA9+AB9</f>
        <v>39667</v>
      </c>
      <c r="AD9" s="58">
        <v>75</v>
      </c>
      <c r="AE9" s="57">
        <f t="shared" si="4"/>
        <v>39742</v>
      </c>
      <c r="AF9" s="57"/>
      <c r="AG9" s="57"/>
      <c r="AH9" s="17" t="s">
        <v>44</v>
      </c>
      <c r="AI9" s="70" t="s">
        <v>291</v>
      </c>
      <c r="AJ9" s="261"/>
      <c r="AK9" s="114"/>
    </row>
    <row r="10" spans="1:60" ht="14.25" customHeight="1" x14ac:dyDescent="0.25">
      <c r="A10" s="265" t="s">
        <v>40</v>
      </c>
      <c r="B10" s="266"/>
      <c r="C10" s="35"/>
      <c r="D10" s="266"/>
      <c r="E10" s="267">
        <v>76291</v>
      </c>
      <c r="F10" s="37" t="s">
        <v>270</v>
      </c>
      <c r="G10" s="265"/>
      <c r="H10" s="265"/>
      <c r="I10" s="265"/>
      <c r="J10" s="265"/>
      <c r="K10" s="265"/>
      <c r="L10" s="265"/>
      <c r="M10" s="38"/>
      <c r="N10" s="38"/>
      <c r="O10" s="38">
        <v>39547</v>
      </c>
      <c r="P10" s="39">
        <v>8</v>
      </c>
      <c r="Q10" s="38">
        <f t="shared" si="0"/>
        <v>39555</v>
      </c>
      <c r="R10" s="39">
        <v>8</v>
      </c>
      <c r="S10" s="38">
        <f t="shared" si="1"/>
        <v>39563</v>
      </c>
      <c r="T10" s="39">
        <v>30</v>
      </c>
      <c r="U10" s="38">
        <f>S10+T10</f>
        <v>39593</v>
      </c>
      <c r="V10" s="39">
        <v>45</v>
      </c>
      <c r="W10" s="38">
        <f t="shared" si="5"/>
        <v>39638</v>
      </c>
      <c r="X10" s="39">
        <v>7</v>
      </c>
      <c r="Y10" s="38">
        <f t="shared" si="2"/>
        <v>39645</v>
      </c>
      <c r="Z10" s="39">
        <v>7</v>
      </c>
      <c r="AA10" s="38">
        <f t="shared" si="3"/>
        <v>39652</v>
      </c>
      <c r="AB10" s="39">
        <v>15</v>
      </c>
      <c r="AC10" s="38">
        <f t="shared" si="6"/>
        <v>39667</v>
      </c>
      <c r="AD10" s="39">
        <v>75</v>
      </c>
      <c r="AE10" s="38">
        <f t="shared" si="4"/>
        <v>39742</v>
      </c>
      <c r="AF10" s="37">
        <v>76291</v>
      </c>
      <c r="AG10" s="38" t="s">
        <v>270</v>
      </c>
      <c r="AH10" s="266" t="s">
        <v>44</v>
      </c>
      <c r="AI10" s="38"/>
      <c r="AJ10" s="267">
        <v>76291</v>
      </c>
      <c r="AK10" s="265"/>
    </row>
    <row r="11" spans="1:60" ht="22.5" customHeight="1" x14ac:dyDescent="0.25">
      <c r="A11" s="114" t="s">
        <v>29</v>
      </c>
      <c r="B11" s="17" t="s">
        <v>47</v>
      </c>
      <c r="C11" s="53" t="s">
        <v>46</v>
      </c>
      <c r="D11" s="262" t="s">
        <v>246</v>
      </c>
      <c r="E11" s="260">
        <v>190000</v>
      </c>
      <c r="F11" s="56" t="s">
        <v>270</v>
      </c>
      <c r="G11" s="114"/>
      <c r="H11" s="114" t="s">
        <v>41</v>
      </c>
      <c r="I11" s="56" t="s">
        <v>39</v>
      </c>
      <c r="J11" s="114" t="s">
        <v>41</v>
      </c>
      <c r="K11" s="56" t="s">
        <v>262</v>
      </c>
      <c r="L11" s="56" t="s">
        <v>262</v>
      </c>
      <c r="M11" s="70" t="s">
        <v>271</v>
      </c>
      <c r="N11" s="70" t="s">
        <v>271</v>
      </c>
      <c r="O11" s="70">
        <v>40727</v>
      </c>
      <c r="P11" s="71">
        <v>2</v>
      </c>
      <c r="Q11" s="70">
        <f t="shared" si="0"/>
        <v>40729</v>
      </c>
      <c r="R11" s="71">
        <v>77</v>
      </c>
      <c r="S11" s="70">
        <f t="shared" si="1"/>
        <v>40806</v>
      </c>
      <c r="T11" s="71">
        <v>14</v>
      </c>
      <c r="U11" s="70">
        <f>S11+T11</f>
        <v>40820</v>
      </c>
      <c r="V11" s="71">
        <v>30</v>
      </c>
      <c r="W11" s="70">
        <f t="shared" si="5"/>
        <v>40850</v>
      </c>
      <c r="X11" s="71">
        <v>13</v>
      </c>
      <c r="Y11" s="70">
        <f t="shared" si="2"/>
        <v>40863</v>
      </c>
      <c r="Z11" s="71">
        <v>1</v>
      </c>
      <c r="AA11" s="70">
        <f t="shared" si="3"/>
        <v>40864</v>
      </c>
      <c r="AB11" s="71">
        <v>42</v>
      </c>
      <c r="AC11" s="70">
        <f t="shared" si="6"/>
        <v>40906</v>
      </c>
      <c r="AD11" s="71">
        <v>45</v>
      </c>
      <c r="AE11" s="70">
        <f t="shared" si="4"/>
        <v>40951</v>
      </c>
      <c r="AF11" s="70"/>
      <c r="AG11" s="70"/>
      <c r="AH11" s="17" t="s">
        <v>47</v>
      </c>
      <c r="AI11" s="70" t="s">
        <v>290</v>
      </c>
      <c r="AJ11" s="264"/>
      <c r="AK11" s="263"/>
    </row>
    <row r="12" spans="1:60" ht="22.5" customHeight="1" x14ac:dyDescent="0.25">
      <c r="A12" s="265" t="s">
        <v>40</v>
      </c>
      <c r="B12" s="266"/>
      <c r="C12" s="35"/>
      <c r="D12" s="266"/>
      <c r="E12" s="267">
        <v>175650</v>
      </c>
      <c r="F12" s="37" t="s">
        <v>270</v>
      </c>
      <c r="G12" s="265"/>
      <c r="H12" s="265"/>
      <c r="I12" s="265"/>
      <c r="J12" s="265"/>
      <c r="K12" s="265"/>
      <c r="L12" s="265"/>
      <c r="M12" s="38"/>
      <c r="N12" s="38"/>
      <c r="O12" s="38">
        <v>40727</v>
      </c>
      <c r="P12" s="39">
        <v>2</v>
      </c>
      <c r="Q12" s="38">
        <f t="shared" si="0"/>
        <v>40729</v>
      </c>
      <c r="R12" s="39">
        <v>77</v>
      </c>
      <c r="S12" s="38">
        <f t="shared" si="1"/>
        <v>40806</v>
      </c>
      <c r="T12" s="39">
        <v>14</v>
      </c>
      <c r="U12" s="38">
        <f t="shared" ref="U12:U32" si="7">S12+T12</f>
        <v>40820</v>
      </c>
      <c r="V12" s="39">
        <v>30</v>
      </c>
      <c r="W12" s="38">
        <f t="shared" si="5"/>
        <v>40850</v>
      </c>
      <c r="X12" s="39">
        <v>13</v>
      </c>
      <c r="Y12" s="38">
        <f t="shared" si="2"/>
        <v>40863</v>
      </c>
      <c r="Z12" s="39">
        <v>1</v>
      </c>
      <c r="AA12" s="38">
        <f t="shared" si="3"/>
        <v>40864</v>
      </c>
      <c r="AB12" s="39">
        <v>42</v>
      </c>
      <c r="AC12" s="38">
        <f t="shared" si="6"/>
        <v>40906</v>
      </c>
      <c r="AD12" s="39">
        <v>45</v>
      </c>
      <c r="AE12" s="38">
        <f t="shared" si="4"/>
        <v>40951</v>
      </c>
      <c r="AF12" s="37">
        <v>175650</v>
      </c>
      <c r="AG12" s="38" t="s">
        <v>270</v>
      </c>
      <c r="AH12" s="266" t="s">
        <v>47</v>
      </c>
      <c r="AI12" s="38"/>
      <c r="AJ12" s="267" t="s">
        <v>285</v>
      </c>
      <c r="AK12" s="265"/>
    </row>
    <row r="13" spans="1:60" ht="22.5" customHeight="1" x14ac:dyDescent="0.25">
      <c r="A13" s="114" t="s">
        <v>29</v>
      </c>
      <c r="B13" s="17" t="s">
        <v>48</v>
      </c>
      <c r="C13" s="53" t="s">
        <v>222</v>
      </c>
      <c r="D13" s="262" t="s">
        <v>246</v>
      </c>
      <c r="E13" s="260">
        <v>147000</v>
      </c>
      <c r="F13" s="56" t="s">
        <v>270</v>
      </c>
      <c r="G13" s="114"/>
      <c r="H13" s="114" t="s">
        <v>41</v>
      </c>
      <c r="I13" s="56" t="s">
        <v>39</v>
      </c>
      <c r="J13" s="114" t="s">
        <v>41</v>
      </c>
      <c r="K13" s="56" t="s">
        <v>262</v>
      </c>
      <c r="L13" s="56" t="s">
        <v>262</v>
      </c>
      <c r="M13" s="57" t="s">
        <v>271</v>
      </c>
      <c r="N13" s="57" t="s">
        <v>271</v>
      </c>
      <c r="O13" s="57">
        <v>39398</v>
      </c>
      <c r="P13" s="58">
        <v>7</v>
      </c>
      <c r="Q13" s="57">
        <f t="shared" si="0"/>
        <v>39405</v>
      </c>
      <c r="R13" s="58">
        <v>9</v>
      </c>
      <c r="S13" s="57">
        <f t="shared" si="1"/>
        <v>39414</v>
      </c>
      <c r="T13" s="58">
        <v>28</v>
      </c>
      <c r="U13" s="57">
        <f t="shared" si="7"/>
        <v>39442</v>
      </c>
      <c r="V13" s="58">
        <v>43</v>
      </c>
      <c r="W13" s="57">
        <f t="shared" si="5"/>
        <v>39485</v>
      </c>
      <c r="X13" s="58">
        <v>6</v>
      </c>
      <c r="Y13" s="57">
        <f t="shared" si="2"/>
        <v>39491</v>
      </c>
      <c r="Z13" s="58">
        <v>6</v>
      </c>
      <c r="AA13" s="57">
        <f t="shared" si="3"/>
        <v>39497</v>
      </c>
      <c r="AB13" s="58">
        <v>40</v>
      </c>
      <c r="AC13" s="57">
        <f t="shared" si="6"/>
        <v>39537</v>
      </c>
      <c r="AD13" s="58">
        <v>60</v>
      </c>
      <c r="AE13" s="57">
        <f t="shared" si="4"/>
        <v>39597</v>
      </c>
      <c r="AF13" s="57"/>
      <c r="AG13" s="57"/>
      <c r="AH13" s="17" t="s">
        <v>48</v>
      </c>
      <c r="AI13" s="70" t="s">
        <v>295</v>
      </c>
      <c r="AJ13" s="261"/>
      <c r="AK13" s="114"/>
    </row>
    <row r="14" spans="1:60" ht="22.5" customHeight="1" x14ac:dyDescent="0.25">
      <c r="A14" s="265" t="s">
        <v>40</v>
      </c>
      <c r="B14" s="266"/>
      <c r="C14" s="35"/>
      <c r="D14" s="266"/>
      <c r="E14" s="267">
        <v>261880</v>
      </c>
      <c r="F14" s="37" t="s">
        <v>270</v>
      </c>
      <c r="G14" s="265"/>
      <c r="H14" s="265"/>
      <c r="I14" s="265"/>
      <c r="J14" s="265"/>
      <c r="K14" s="265"/>
      <c r="L14" s="265"/>
      <c r="M14" s="38"/>
      <c r="N14" s="38"/>
      <c r="O14" s="38">
        <v>39398</v>
      </c>
      <c r="P14" s="39">
        <v>7</v>
      </c>
      <c r="Q14" s="38">
        <f t="shared" si="0"/>
        <v>39405</v>
      </c>
      <c r="R14" s="39">
        <v>9</v>
      </c>
      <c r="S14" s="38">
        <f t="shared" si="1"/>
        <v>39414</v>
      </c>
      <c r="T14" s="39">
        <v>28</v>
      </c>
      <c r="U14" s="38">
        <f t="shared" si="7"/>
        <v>39442</v>
      </c>
      <c r="V14" s="39">
        <v>43</v>
      </c>
      <c r="W14" s="38">
        <f t="shared" si="5"/>
        <v>39485</v>
      </c>
      <c r="X14" s="39">
        <v>6</v>
      </c>
      <c r="Y14" s="38">
        <f t="shared" si="2"/>
        <v>39491</v>
      </c>
      <c r="Z14" s="39">
        <v>6</v>
      </c>
      <c r="AA14" s="38">
        <f t="shared" si="3"/>
        <v>39497</v>
      </c>
      <c r="AB14" s="39">
        <v>40</v>
      </c>
      <c r="AC14" s="38">
        <f t="shared" si="6"/>
        <v>39537</v>
      </c>
      <c r="AD14" s="39">
        <v>60</v>
      </c>
      <c r="AE14" s="38">
        <v>39597</v>
      </c>
      <c r="AF14" s="37">
        <v>261880</v>
      </c>
      <c r="AG14" s="38" t="s">
        <v>270</v>
      </c>
      <c r="AH14" s="266" t="s">
        <v>48</v>
      </c>
      <c r="AI14" s="38"/>
      <c r="AJ14" s="267">
        <v>261880</v>
      </c>
      <c r="AK14" s="265"/>
    </row>
    <row r="15" spans="1:60" ht="22.5" customHeight="1" x14ac:dyDescent="0.25">
      <c r="A15" s="114" t="s">
        <v>29</v>
      </c>
      <c r="B15" s="17" t="s">
        <v>50</v>
      </c>
      <c r="C15" s="53" t="s">
        <v>49</v>
      </c>
      <c r="D15" s="262" t="s">
        <v>246</v>
      </c>
      <c r="E15" s="260">
        <v>110000</v>
      </c>
      <c r="F15" s="56" t="s">
        <v>270</v>
      </c>
      <c r="G15" s="114"/>
      <c r="H15" s="114" t="s">
        <v>41</v>
      </c>
      <c r="I15" s="56" t="s">
        <v>39</v>
      </c>
      <c r="J15" s="114" t="s">
        <v>41</v>
      </c>
      <c r="K15" s="56" t="s">
        <v>262</v>
      </c>
      <c r="L15" s="56" t="s">
        <v>262</v>
      </c>
      <c r="M15" s="57" t="s">
        <v>271</v>
      </c>
      <c r="N15" s="57" t="s">
        <v>271</v>
      </c>
      <c r="O15" s="57">
        <v>39600</v>
      </c>
      <c r="P15" s="58">
        <v>3</v>
      </c>
      <c r="Q15" s="57">
        <f t="shared" si="0"/>
        <v>39603</v>
      </c>
      <c r="R15" s="58">
        <v>2</v>
      </c>
      <c r="S15" s="57">
        <f t="shared" si="1"/>
        <v>39605</v>
      </c>
      <c r="T15" s="58">
        <v>24</v>
      </c>
      <c r="U15" s="57">
        <f t="shared" si="7"/>
        <v>39629</v>
      </c>
      <c r="V15" s="58">
        <v>45</v>
      </c>
      <c r="W15" s="57">
        <f t="shared" ref="W15:W20" si="8">U15+V15</f>
        <v>39674</v>
      </c>
      <c r="X15" s="58">
        <v>6</v>
      </c>
      <c r="Y15" s="57">
        <f t="shared" ref="Y15:Y20" si="9">W15+X15</f>
        <v>39680</v>
      </c>
      <c r="Z15" s="58">
        <v>6</v>
      </c>
      <c r="AA15" s="57">
        <f t="shared" ref="AA15:AA20" si="10">Y15+Z15</f>
        <v>39686</v>
      </c>
      <c r="AB15" s="58">
        <v>15</v>
      </c>
      <c r="AC15" s="57">
        <f t="shared" si="6"/>
        <v>39701</v>
      </c>
      <c r="AD15" s="58">
        <v>60</v>
      </c>
      <c r="AE15" s="57">
        <f t="shared" ref="AE15:AE20" si="11">AC15+AD15</f>
        <v>39761</v>
      </c>
      <c r="AF15" s="57"/>
      <c r="AG15" s="57"/>
      <c r="AH15" s="17" t="s">
        <v>50</v>
      </c>
      <c r="AI15" s="70" t="s">
        <v>291</v>
      </c>
      <c r="AJ15" s="268"/>
      <c r="AK15" s="114"/>
    </row>
    <row r="16" spans="1:60" ht="22.5" customHeight="1" x14ac:dyDescent="0.25">
      <c r="A16" s="265"/>
      <c r="B16" s="266"/>
      <c r="C16" s="35"/>
      <c r="D16" s="266"/>
      <c r="E16" s="267">
        <v>89848</v>
      </c>
      <c r="F16" s="37" t="s">
        <v>270</v>
      </c>
      <c r="G16" s="265"/>
      <c r="H16" s="265"/>
      <c r="I16" s="265"/>
      <c r="J16" s="265"/>
      <c r="K16" s="265"/>
      <c r="L16" s="265"/>
      <c r="M16" s="38"/>
      <c r="N16" s="38"/>
      <c r="O16" s="38">
        <v>39600</v>
      </c>
      <c r="P16" s="39">
        <v>3</v>
      </c>
      <c r="Q16" s="38">
        <f t="shared" si="0"/>
        <v>39603</v>
      </c>
      <c r="R16" s="39">
        <v>2</v>
      </c>
      <c r="S16" s="38">
        <f t="shared" si="1"/>
        <v>39605</v>
      </c>
      <c r="T16" s="39">
        <v>24</v>
      </c>
      <c r="U16" s="38">
        <f t="shared" si="7"/>
        <v>39629</v>
      </c>
      <c r="V16" s="39">
        <v>45</v>
      </c>
      <c r="W16" s="38">
        <f t="shared" si="8"/>
        <v>39674</v>
      </c>
      <c r="X16" s="39">
        <v>6</v>
      </c>
      <c r="Y16" s="38">
        <f t="shared" si="9"/>
        <v>39680</v>
      </c>
      <c r="Z16" s="39">
        <v>6</v>
      </c>
      <c r="AA16" s="38">
        <f t="shared" si="10"/>
        <v>39686</v>
      </c>
      <c r="AB16" s="39">
        <v>15</v>
      </c>
      <c r="AC16" s="38">
        <f t="shared" si="6"/>
        <v>39701</v>
      </c>
      <c r="AD16" s="39">
        <v>60</v>
      </c>
      <c r="AE16" s="38">
        <f t="shared" si="11"/>
        <v>39761</v>
      </c>
      <c r="AF16" s="37">
        <v>89848</v>
      </c>
      <c r="AG16" s="38" t="s">
        <v>270</v>
      </c>
      <c r="AH16" s="266" t="s">
        <v>50</v>
      </c>
      <c r="AI16" s="38"/>
      <c r="AJ16" s="269">
        <v>89.847999999999999</v>
      </c>
      <c r="AK16" s="265"/>
    </row>
    <row r="17" spans="1:37" ht="22.5" customHeight="1" x14ac:dyDescent="0.25">
      <c r="A17" s="114" t="s">
        <v>29</v>
      </c>
      <c r="B17" s="17" t="s">
        <v>51</v>
      </c>
      <c r="C17" s="53" t="s">
        <v>52</v>
      </c>
      <c r="D17" s="262" t="s">
        <v>246</v>
      </c>
      <c r="E17" s="260">
        <v>140000</v>
      </c>
      <c r="F17" s="56" t="s">
        <v>270</v>
      </c>
      <c r="G17" s="114"/>
      <c r="H17" s="114" t="s">
        <v>41</v>
      </c>
      <c r="I17" s="56" t="s">
        <v>39</v>
      </c>
      <c r="J17" s="114" t="s">
        <v>41</v>
      </c>
      <c r="K17" s="56" t="s">
        <v>262</v>
      </c>
      <c r="L17" s="56" t="s">
        <v>262</v>
      </c>
      <c r="M17" s="57" t="s">
        <v>271</v>
      </c>
      <c r="N17" s="57" t="s">
        <v>271</v>
      </c>
      <c r="O17" s="57">
        <v>39398</v>
      </c>
      <c r="P17" s="58">
        <v>7</v>
      </c>
      <c r="Q17" s="57">
        <f t="shared" si="0"/>
        <v>39405</v>
      </c>
      <c r="R17" s="58">
        <v>14</v>
      </c>
      <c r="S17" s="57">
        <f t="shared" si="1"/>
        <v>39419</v>
      </c>
      <c r="T17" s="58">
        <v>23</v>
      </c>
      <c r="U17" s="57">
        <f t="shared" si="7"/>
        <v>39442</v>
      </c>
      <c r="V17" s="58">
        <v>20</v>
      </c>
      <c r="W17" s="57">
        <f t="shared" si="8"/>
        <v>39462</v>
      </c>
      <c r="X17" s="58">
        <v>2</v>
      </c>
      <c r="Y17" s="57">
        <f t="shared" si="9"/>
        <v>39464</v>
      </c>
      <c r="Z17" s="58">
        <v>17</v>
      </c>
      <c r="AA17" s="57">
        <f t="shared" si="10"/>
        <v>39481</v>
      </c>
      <c r="AB17" s="58">
        <v>56</v>
      </c>
      <c r="AC17" s="57">
        <f t="shared" si="6"/>
        <v>39537</v>
      </c>
      <c r="AD17" s="58">
        <v>60</v>
      </c>
      <c r="AE17" s="57">
        <f t="shared" si="11"/>
        <v>39597</v>
      </c>
      <c r="AF17" s="57"/>
      <c r="AG17" s="57"/>
      <c r="AH17" s="17" t="s">
        <v>51</v>
      </c>
      <c r="AI17" s="70" t="s">
        <v>295</v>
      </c>
      <c r="AJ17" s="261"/>
      <c r="AK17" s="114"/>
    </row>
    <row r="18" spans="1:37" ht="22.5" customHeight="1" x14ac:dyDescent="0.25">
      <c r="A18" s="265" t="s">
        <v>40</v>
      </c>
      <c r="B18" s="266"/>
      <c r="C18" s="35"/>
      <c r="D18" s="266"/>
      <c r="E18" s="267">
        <v>162640</v>
      </c>
      <c r="F18" s="37" t="s">
        <v>270</v>
      </c>
      <c r="G18" s="265"/>
      <c r="H18" s="265"/>
      <c r="I18" s="265"/>
      <c r="J18" s="265"/>
      <c r="K18" s="265"/>
      <c r="L18" s="265"/>
      <c r="M18" s="38"/>
      <c r="N18" s="38"/>
      <c r="O18" s="38">
        <f>O17</f>
        <v>39398</v>
      </c>
      <c r="P18" s="39">
        <v>7</v>
      </c>
      <c r="Q18" s="38">
        <f t="shared" si="0"/>
        <v>39405</v>
      </c>
      <c r="R18" s="39">
        <v>14</v>
      </c>
      <c r="S18" s="38">
        <f t="shared" si="1"/>
        <v>39419</v>
      </c>
      <c r="T18" s="39">
        <v>23</v>
      </c>
      <c r="U18" s="38">
        <f t="shared" si="7"/>
        <v>39442</v>
      </c>
      <c r="V18" s="39">
        <v>20</v>
      </c>
      <c r="W18" s="38">
        <f t="shared" si="8"/>
        <v>39462</v>
      </c>
      <c r="X18" s="39">
        <v>2</v>
      </c>
      <c r="Y18" s="38">
        <f t="shared" si="9"/>
        <v>39464</v>
      </c>
      <c r="Z18" s="39">
        <v>17</v>
      </c>
      <c r="AA18" s="38">
        <f t="shared" si="10"/>
        <v>39481</v>
      </c>
      <c r="AB18" s="39">
        <v>56</v>
      </c>
      <c r="AC18" s="38">
        <f t="shared" si="6"/>
        <v>39537</v>
      </c>
      <c r="AD18" s="39">
        <v>60</v>
      </c>
      <c r="AE18" s="38">
        <f t="shared" si="11"/>
        <v>39597</v>
      </c>
      <c r="AF18" s="37">
        <v>162640</v>
      </c>
      <c r="AG18" s="38" t="s">
        <v>270</v>
      </c>
      <c r="AH18" s="266" t="s">
        <v>51</v>
      </c>
      <c r="AI18" s="38"/>
      <c r="AJ18" s="267">
        <v>162640</v>
      </c>
      <c r="AK18" s="265"/>
    </row>
    <row r="19" spans="1:37" ht="35.25" customHeight="1" x14ac:dyDescent="0.25">
      <c r="A19" s="114" t="s">
        <v>29</v>
      </c>
      <c r="B19" s="17" t="s">
        <v>53</v>
      </c>
      <c r="C19" s="53" t="s">
        <v>54</v>
      </c>
      <c r="D19" s="262" t="s">
        <v>246</v>
      </c>
      <c r="E19" s="260">
        <v>108000</v>
      </c>
      <c r="F19" s="56" t="s">
        <v>270</v>
      </c>
      <c r="G19" s="114"/>
      <c r="H19" s="114" t="s">
        <v>41</v>
      </c>
      <c r="I19" s="56" t="s">
        <v>39</v>
      </c>
      <c r="J19" s="114" t="s">
        <v>41</v>
      </c>
      <c r="K19" s="56" t="s">
        <v>262</v>
      </c>
      <c r="L19" s="56" t="s">
        <v>262</v>
      </c>
      <c r="M19" s="57" t="s">
        <v>271</v>
      </c>
      <c r="N19" s="57" t="s">
        <v>271</v>
      </c>
      <c r="O19" s="57">
        <v>39398</v>
      </c>
      <c r="P19" s="58">
        <v>7</v>
      </c>
      <c r="Q19" s="57">
        <f t="shared" si="0"/>
        <v>39405</v>
      </c>
      <c r="R19" s="58">
        <v>14</v>
      </c>
      <c r="S19" s="57">
        <f t="shared" si="1"/>
        <v>39419</v>
      </c>
      <c r="T19" s="58">
        <v>23</v>
      </c>
      <c r="U19" s="57">
        <f>S19+T19</f>
        <v>39442</v>
      </c>
      <c r="V19" s="58">
        <v>20</v>
      </c>
      <c r="W19" s="57">
        <f t="shared" si="8"/>
        <v>39462</v>
      </c>
      <c r="X19" s="58">
        <v>2</v>
      </c>
      <c r="Y19" s="57">
        <f t="shared" si="9"/>
        <v>39464</v>
      </c>
      <c r="Z19" s="58">
        <v>17</v>
      </c>
      <c r="AA19" s="57">
        <f t="shared" si="10"/>
        <v>39481</v>
      </c>
      <c r="AB19" s="58">
        <v>56</v>
      </c>
      <c r="AC19" s="57">
        <f t="shared" si="6"/>
        <v>39537</v>
      </c>
      <c r="AD19" s="58">
        <v>60</v>
      </c>
      <c r="AE19" s="57">
        <f t="shared" si="11"/>
        <v>39597</v>
      </c>
      <c r="AF19" s="57"/>
      <c r="AG19" s="57"/>
      <c r="AH19" s="17" t="s">
        <v>53</v>
      </c>
      <c r="AI19" s="70" t="s">
        <v>295</v>
      </c>
      <c r="AJ19" s="261"/>
      <c r="AK19" s="114"/>
    </row>
    <row r="20" spans="1:37" ht="22.5" customHeight="1" x14ac:dyDescent="0.25">
      <c r="A20" s="265" t="s">
        <v>40</v>
      </c>
      <c r="B20" s="266"/>
      <c r="C20" s="35"/>
      <c r="D20" s="266"/>
      <c r="E20" s="267">
        <v>136718</v>
      </c>
      <c r="F20" s="37" t="s">
        <v>270</v>
      </c>
      <c r="G20" s="265"/>
      <c r="H20" s="265"/>
      <c r="I20" s="265"/>
      <c r="J20" s="265"/>
      <c r="K20" s="265"/>
      <c r="L20" s="265"/>
      <c r="M20" s="38"/>
      <c r="N20" s="38"/>
      <c r="O20" s="38">
        <f>O19</f>
        <v>39398</v>
      </c>
      <c r="P20" s="39">
        <v>7</v>
      </c>
      <c r="Q20" s="38">
        <f t="shared" si="0"/>
        <v>39405</v>
      </c>
      <c r="R20" s="39">
        <v>14</v>
      </c>
      <c r="S20" s="38">
        <f t="shared" si="1"/>
        <v>39419</v>
      </c>
      <c r="T20" s="39">
        <v>23</v>
      </c>
      <c r="U20" s="38">
        <f t="shared" si="7"/>
        <v>39442</v>
      </c>
      <c r="V20" s="39">
        <v>20</v>
      </c>
      <c r="W20" s="38">
        <f t="shared" si="8"/>
        <v>39462</v>
      </c>
      <c r="X20" s="39">
        <v>2</v>
      </c>
      <c r="Y20" s="38">
        <f t="shared" si="9"/>
        <v>39464</v>
      </c>
      <c r="Z20" s="39">
        <v>17</v>
      </c>
      <c r="AA20" s="38">
        <f t="shared" si="10"/>
        <v>39481</v>
      </c>
      <c r="AB20" s="39">
        <v>56</v>
      </c>
      <c r="AC20" s="38">
        <f t="shared" si="6"/>
        <v>39537</v>
      </c>
      <c r="AD20" s="39">
        <v>60</v>
      </c>
      <c r="AE20" s="38">
        <f t="shared" si="11"/>
        <v>39597</v>
      </c>
      <c r="AF20" s="37">
        <v>136718</v>
      </c>
      <c r="AG20" s="38" t="s">
        <v>270</v>
      </c>
      <c r="AH20" s="266" t="s">
        <v>53</v>
      </c>
      <c r="AI20" s="38"/>
      <c r="AJ20" s="267">
        <v>136718</v>
      </c>
      <c r="AK20" s="265"/>
    </row>
    <row r="21" spans="1:37" ht="27" customHeight="1" x14ac:dyDescent="0.25">
      <c r="A21" s="114" t="s">
        <v>29</v>
      </c>
      <c r="B21" s="17" t="s">
        <v>56</v>
      </c>
      <c r="C21" s="53" t="s">
        <v>57</v>
      </c>
      <c r="D21" s="262" t="s">
        <v>246</v>
      </c>
      <c r="E21" s="260">
        <v>155000</v>
      </c>
      <c r="F21" s="56" t="s">
        <v>270</v>
      </c>
      <c r="G21" s="114"/>
      <c r="H21" s="114" t="s">
        <v>41</v>
      </c>
      <c r="I21" s="56" t="s">
        <v>39</v>
      </c>
      <c r="J21" s="114" t="s">
        <v>41</v>
      </c>
      <c r="K21" s="56" t="s">
        <v>262</v>
      </c>
      <c r="L21" s="56" t="s">
        <v>262</v>
      </c>
      <c r="M21" s="57" t="s">
        <v>271</v>
      </c>
      <c r="N21" s="57" t="s">
        <v>271</v>
      </c>
      <c r="O21" s="57">
        <v>39600</v>
      </c>
      <c r="P21" s="58">
        <v>3</v>
      </c>
      <c r="Q21" s="57">
        <f t="shared" si="0"/>
        <v>39603</v>
      </c>
      <c r="R21" s="58">
        <v>2</v>
      </c>
      <c r="S21" s="57">
        <f t="shared" si="1"/>
        <v>39605</v>
      </c>
      <c r="T21" s="58">
        <v>24</v>
      </c>
      <c r="U21" s="57">
        <f t="shared" si="7"/>
        <v>39629</v>
      </c>
      <c r="V21" s="58">
        <v>45</v>
      </c>
      <c r="W21" s="57">
        <v>39674</v>
      </c>
      <c r="X21" s="58">
        <v>6</v>
      </c>
      <c r="Y21" s="57">
        <f>W21+X21</f>
        <v>39680</v>
      </c>
      <c r="Z21" s="58">
        <v>6</v>
      </c>
      <c r="AA21" s="57">
        <v>39686</v>
      </c>
      <c r="AB21" s="58">
        <v>15</v>
      </c>
      <c r="AC21" s="57">
        <f>AA21+AB21</f>
        <v>39701</v>
      </c>
      <c r="AD21" s="58">
        <v>60</v>
      </c>
      <c r="AE21" s="57">
        <v>39761</v>
      </c>
      <c r="AF21" s="57"/>
      <c r="AG21" s="57"/>
      <c r="AH21" s="17" t="s">
        <v>56</v>
      </c>
      <c r="AI21" s="70" t="s">
        <v>291</v>
      </c>
      <c r="AJ21" s="261"/>
      <c r="AK21" s="114"/>
    </row>
    <row r="22" spans="1:37" ht="22.5" customHeight="1" x14ac:dyDescent="0.25">
      <c r="A22" s="265" t="s">
        <v>40</v>
      </c>
      <c r="B22" s="266"/>
      <c r="C22" s="35"/>
      <c r="D22" s="266"/>
      <c r="E22" s="267">
        <v>99303.05</v>
      </c>
      <c r="F22" s="37" t="s">
        <v>270</v>
      </c>
      <c r="G22" s="265"/>
      <c r="H22" s="265"/>
      <c r="I22" s="265"/>
      <c r="J22" s="265"/>
      <c r="K22" s="265"/>
      <c r="L22" s="265"/>
      <c r="M22" s="38"/>
      <c r="N22" s="38"/>
      <c r="O22" s="38">
        <v>39600</v>
      </c>
      <c r="P22" s="39">
        <v>3</v>
      </c>
      <c r="Q22" s="38">
        <f t="shared" si="0"/>
        <v>39603</v>
      </c>
      <c r="R22" s="39">
        <v>2</v>
      </c>
      <c r="S22" s="38">
        <f t="shared" si="1"/>
        <v>39605</v>
      </c>
      <c r="T22" s="39">
        <v>24</v>
      </c>
      <c r="U22" s="38">
        <f t="shared" si="7"/>
        <v>39629</v>
      </c>
      <c r="V22" s="39">
        <v>41</v>
      </c>
      <c r="W22" s="38">
        <v>39670</v>
      </c>
      <c r="X22" s="39">
        <v>1</v>
      </c>
      <c r="Y22" s="38">
        <v>39671</v>
      </c>
      <c r="Z22" s="39">
        <v>14</v>
      </c>
      <c r="AA22" s="38">
        <v>39685</v>
      </c>
      <c r="AB22" s="39">
        <v>9</v>
      </c>
      <c r="AC22" s="38">
        <v>39694</v>
      </c>
      <c r="AD22" s="39">
        <v>75</v>
      </c>
      <c r="AE22" s="38">
        <v>39766</v>
      </c>
      <c r="AF22" s="37">
        <v>99303.05</v>
      </c>
      <c r="AG22" s="38" t="s">
        <v>270</v>
      </c>
      <c r="AH22" s="266" t="s">
        <v>56</v>
      </c>
      <c r="AI22" s="38"/>
      <c r="AJ22" s="267">
        <v>99303.05</v>
      </c>
      <c r="AK22" s="265"/>
    </row>
    <row r="23" spans="1:37" ht="42.75" customHeight="1" x14ac:dyDescent="0.25">
      <c r="A23" s="114" t="s">
        <v>29</v>
      </c>
      <c r="B23" s="17" t="s">
        <v>58</v>
      </c>
      <c r="C23" s="53" t="s">
        <v>59</v>
      </c>
      <c r="D23" s="262" t="s">
        <v>246</v>
      </c>
      <c r="E23" s="270">
        <v>196000</v>
      </c>
      <c r="F23" s="56" t="s">
        <v>270</v>
      </c>
      <c r="G23" s="114"/>
      <c r="H23" s="114" t="s">
        <v>41</v>
      </c>
      <c r="I23" s="56" t="s">
        <v>39</v>
      </c>
      <c r="J23" s="114" t="s">
        <v>41</v>
      </c>
      <c r="K23" s="56" t="s">
        <v>262</v>
      </c>
      <c r="L23" s="56" t="s">
        <v>262</v>
      </c>
      <c r="M23" s="57" t="s">
        <v>271</v>
      </c>
      <c r="N23" s="57" t="s">
        <v>271</v>
      </c>
      <c r="O23" s="57">
        <v>39600</v>
      </c>
      <c r="P23" s="58">
        <v>3</v>
      </c>
      <c r="Q23" s="57">
        <f t="shared" si="0"/>
        <v>39603</v>
      </c>
      <c r="R23" s="58">
        <v>2</v>
      </c>
      <c r="S23" s="57">
        <f t="shared" si="1"/>
        <v>39605</v>
      </c>
      <c r="T23" s="58">
        <v>24</v>
      </c>
      <c r="U23" s="57">
        <f t="shared" si="7"/>
        <v>39629</v>
      </c>
      <c r="V23" s="58">
        <v>45</v>
      </c>
      <c r="W23" s="57">
        <f t="shared" ref="W23:W32" si="12">U23+V23</f>
        <v>39674</v>
      </c>
      <c r="X23" s="58">
        <v>6</v>
      </c>
      <c r="Y23" s="57">
        <f>W23+X23</f>
        <v>39680</v>
      </c>
      <c r="Z23" s="58">
        <v>6</v>
      </c>
      <c r="AA23" s="57">
        <f>Y23+Z23</f>
        <v>39686</v>
      </c>
      <c r="AB23" s="58">
        <v>15</v>
      </c>
      <c r="AC23" s="57">
        <f t="shared" ref="AC23:AC32" si="13">AA23+AB23</f>
        <v>39701</v>
      </c>
      <c r="AD23" s="58">
        <v>60</v>
      </c>
      <c r="AE23" s="57">
        <f>AC23+AD23</f>
        <v>39761</v>
      </c>
      <c r="AF23" s="57"/>
      <c r="AG23" s="57"/>
      <c r="AH23" s="17" t="s">
        <v>58</v>
      </c>
      <c r="AI23" s="70" t="s">
        <v>295</v>
      </c>
      <c r="AJ23" s="261"/>
      <c r="AK23" s="114"/>
    </row>
    <row r="24" spans="1:37" ht="22.5" customHeight="1" x14ac:dyDescent="0.25">
      <c r="A24" s="265" t="s">
        <v>40</v>
      </c>
      <c r="B24" s="266"/>
      <c r="C24" s="35"/>
      <c r="D24" s="266"/>
      <c r="E24" s="271">
        <v>92557</v>
      </c>
      <c r="F24" s="37" t="s">
        <v>270</v>
      </c>
      <c r="G24" s="265"/>
      <c r="H24" s="265"/>
      <c r="I24" s="265"/>
      <c r="J24" s="265"/>
      <c r="K24" s="265"/>
      <c r="L24" s="265"/>
      <c r="M24" s="38"/>
      <c r="N24" s="38"/>
      <c r="O24" s="38">
        <v>39600</v>
      </c>
      <c r="P24" s="39">
        <v>3</v>
      </c>
      <c r="Q24" s="38">
        <f t="shared" si="0"/>
        <v>39603</v>
      </c>
      <c r="R24" s="39">
        <v>2</v>
      </c>
      <c r="S24" s="38">
        <f t="shared" si="1"/>
        <v>39605</v>
      </c>
      <c r="T24" s="39">
        <v>24</v>
      </c>
      <c r="U24" s="38">
        <f t="shared" si="7"/>
        <v>39629</v>
      </c>
      <c r="V24" s="39">
        <v>41</v>
      </c>
      <c r="W24" s="38">
        <f t="shared" si="12"/>
        <v>39670</v>
      </c>
      <c r="X24" s="39">
        <v>1</v>
      </c>
      <c r="Y24" s="38">
        <f>W24+X24</f>
        <v>39671</v>
      </c>
      <c r="Z24" s="39">
        <v>7</v>
      </c>
      <c r="AA24" s="38">
        <f>Y24+Z24</f>
        <v>39678</v>
      </c>
      <c r="AB24" s="39">
        <v>20</v>
      </c>
      <c r="AC24" s="38">
        <f t="shared" si="13"/>
        <v>39698</v>
      </c>
      <c r="AD24" s="39">
        <v>75</v>
      </c>
      <c r="AE24" s="38">
        <v>39773</v>
      </c>
      <c r="AF24" s="37">
        <v>92557</v>
      </c>
      <c r="AG24" s="38" t="s">
        <v>270</v>
      </c>
      <c r="AH24" s="266" t="s">
        <v>58</v>
      </c>
      <c r="AI24" s="38"/>
      <c r="AJ24" s="269">
        <v>92.557000000000002</v>
      </c>
      <c r="AK24" s="265"/>
    </row>
    <row r="25" spans="1:37" ht="33.75" customHeight="1" x14ac:dyDescent="0.25">
      <c r="A25" s="114" t="s">
        <v>29</v>
      </c>
      <c r="B25" s="17" t="s">
        <v>60</v>
      </c>
      <c r="C25" s="53" t="s">
        <v>61</v>
      </c>
      <c r="D25" s="262" t="s">
        <v>246</v>
      </c>
      <c r="E25" s="270">
        <v>128000</v>
      </c>
      <c r="F25" s="56" t="s">
        <v>270</v>
      </c>
      <c r="G25" s="114"/>
      <c r="H25" s="114" t="s">
        <v>41</v>
      </c>
      <c r="I25" s="56" t="s">
        <v>39</v>
      </c>
      <c r="J25" s="114" t="s">
        <v>41</v>
      </c>
      <c r="K25" s="56" t="s">
        <v>262</v>
      </c>
      <c r="L25" s="56" t="s">
        <v>262</v>
      </c>
      <c r="M25" s="57" t="s">
        <v>271</v>
      </c>
      <c r="N25" s="57" t="s">
        <v>271</v>
      </c>
      <c r="O25" s="57">
        <v>39398</v>
      </c>
      <c r="P25" s="58">
        <v>7</v>
      </c>
      <c r="Q25" s="57">
        <f t="shared" si="0"/>
        <v>39405</v>
      </c>
      <c r="R25" s="58">
        <v>14</v>
      </c>
      <c r="S25" s="57">
        <f t="shared" si="1"/>
        <v>39419</v>
      </c>
      <c r="T25" s="58">
        <v>23</v>
      </c>
      <c r="U25" s="57">
        <f t="shared" si="7"/>
        <v>39442</v>
      </c>
      <c r="V25" s="58">
        <v>20</v>
      </c>
      <c r="W25" s="57">
        <f t="shared" si="12"/>
        <v>39462</v>
      </c>
      <c r="X25" s="58">
        <v>2</v>
      </c>
      <c r="Y25" s="57">
        <f>W25+X25</f>
        <v>39464</v>
      </c>
      <c r="Z25" s="58">
        <v>17</v>
      </c>
      <c r="AA25" s="57">
        <f>Y25+Z25</f>
        <v>39481</v>
      </c>
      <c r="AB25" s="58">
        <v>56</v>
      </c>
      <c r="AC25" s="57">
        <f t="shared" si="13"/>
        <v>39537</v>
      </c>
      <c r="AD25" s="58">
        <v>60</v>
      </c>
      <c r="AE25" s="57">
        <f>AC25+AD25</f>
        <v>39597</v>
      </c>
      <c r="AF25" s="57"/>
      <c r="AG25" s="57"/>
      <c r="AH25" s="17" t="s">
        <v>60</v>
      </c>
      <c r="AI25" s="70" t="s">
        <v>295</v>
      </c>
      <c r="AJ25" s="261"/>
      <c r="AK25" s="114"/>
    </row>
    <row r="26" spans="1:37" ht="22.5" customHeight="1" x14ac:dyDescent="0.25">
      <c r="A26" s="265" t="s">
        <v>40</v>
      </c>
      <c r="B26" s="266"/>
      <c r="C26" s="35"/>
      <c r="D26" s="266"/>
      <c r="E26" s="271">
        <v>132640</v>
      </c>
      <c r="F26" s="37" t="s">
        <v>270</v>
      </c>
      <c r="G26" s="265"/>
      <c r="H26" s="265"/>
      <c r="I26" s="265"/>
      <c r="J26" s="265"/>
      <c r="K26" s="265"/>
      <c r="L26" s="265"/>
      <c r="M26" s="38"/>
      <c r="N26" s="38"/>
      <c r="O26" s="38">
        <f>O25</f>
        <v>39398</v>
      </c>
      <c r="P26" s="39">
        <v>7</v>
      </c>
      <c r="Q26" s="38">
        <f t="shared" si="0"/>
        <v>39405</v>
      </c>
      <c r="R26" s="39">
        <v>14</v>
      </c>
      <c r="S26" s="38">
        <f t="shared" si="1"/>
        <v>39419</v>
      </c>
      <c r="T26" s="39">
        <v>23</v>
      </c>
      <c r="U26" s="38">
        <f t="shared" si="7"/>
        <v>39442</v>
      </c>
      <c r="V26" s="39">
        <v>20</v>
      </c>
      <c r="W26" s="38">
        <f t="shared" si="12"/>
        <v>39462</v>
      </c>
      <c r="X26" s="39">
        <v>2</v>
      </c>
      <c r="Y26" s="38">
        <f>W26+X26</f>
        <v>39464</v>
      </c>
      <c r="Z26" s="39">
        <v>17</v>
      </c>
      <c r="AA26" s="38">
        <f>Y26+Z26</f>
        <v>39481</v>
      </c>
      <c r="AB26" s="39">
        <v>56</v>
      </c>
      <c r="AC26" s="38">
        <f t="shared" si="13"/>
        <v>39537</v>
      </c>
      <c r="AD26" s="39">
        <v>60</v>
      </c>
      <c r="AE26" s="38">
        <f>AC26+AD26</f>
        <v>39597</v>
      </c>
      <c r="AF26" s="37">
        <v>132640</v>
      </c>
      <c r="AG26" s="38" t="s">
        <v>270</v>
      </c>
      <c r="AH26" s="266" t="s">
        <v>60</v>
      </c>
      <c r="AI26" s="38"/>
      <c r="AJ26" s="267">
        <v>132640</v>
      </c>
      <c r="AK26" s="265"/>
    </row>
    <row r="27" spans="1:37" ht="38.25" customHeight="1" x14ac:dyDescent="0.25">
      <c r="A27" s="114" t="s">
        <v>29</v>
      </c>
      <c r="B27" s="17" t="s">
        <v>62</v>
      </c>
      <c r="C27" s="53" t="s">
        <v>63</v>
      </c>
      <c r="D27" s="262" t="s">
        <v>246</v>
      </c>
      <c r="E27" s="270">
        <v>253000</v>
      </c>
      <c r="F27" s="56" t="s">
        <v>270</v>
      </c>
      <c r="G27" s="114"/>
      <c r="H27" s="114" t="s">
        <v>41</v>
      </c>
      <c r="I27" s="56" t="s">
        <v>39</v>
      </c>
      <c r="J27" s="114" t="s">
        <v>41</v>
      </c>
      <c r="K27" s="56" t="s">
        <v>262</v>
      </c>
      <c r="L27" s="56" t="s">
        <v>262</v>
      </c>
      <c r="M27" s="57" t="s">
        <v>271</v>
      </c>
      <c r="N27" s="57" t="s">
        <v>271</v>
      </c>
      <c r="O27" s="57">
        <v>39547</v>
      </c>
      <c r="P27" s="58">
        <v>7</v>
      </c>
      <c r="Q27" s="57">
        <f t="shared" si="0"/>
        <v>39554</v>
      </c>
      <c r="R27" s="58">
        <v>11</v>
      </c>
      <c r="S27" s="57">
        <f t="shared" si="1"/>
        <v>39565</v>
      </c>
      <c r="T27" s="58">
        <v>30</v>
      </c>
      <c r="U27" s="57">
        <f t="shared" si="7"/>
        <v>39595</v>
      </c>
      <c r="V27" s="71">
        <v>79</v>
      </c>
      <c r="W27" s="70">
        <f t="shared" si="12"/>
        <v>39674</v>
      </c>
      <c r="X27" s="58">
        <v>4</v>
      </c>
      <c r="Y27" s="70">
        <v>39678</v>
      </c>
      <c r="Z27" s="58">
        <v>7</v>
      </c>
      <c r="AA27" s="70">
        <v>39685</v>
      </c>
      <c r="AB27" s="58">
        <v>15</v>
      </c>
      <c r="AC27" s="57">
        <f t="shared" si="13"/>
        <v>39700</v>
      </c>
      <c r="AD27" s="58">
        <v>75</v>
      </c>
      <c r="AE27" s="57">
        <f>AC27+AD27</f>
        <v>39775</v>
      </c>
      <c r="AF27" s="57"/>
      <c r="AG27" s="57"/>
      <c r="AH27" s="17" t="s">
        <v>62</v>
      </c>
      <c r="AI27" s="70" t="s">
        <v>291</v>
      </c>
      <c r="AJ27" s="261"/>
      <c r="AK27" s="114"/>
    </row>
    <row r="28" spans="1:37" ht="22.5" customHeight="1" x14ac:dyDescent="0.25">
      <c r="A28" s="265" t="s">
        <v>40</v>
      </c>
      <c r="B28" s="266"/>
      <c r="C28" s="35"/>
      <c r="D28" s="266"/>
      <c r="E28" s="271">
        <v>154720</v>
      </c>
      <c r="F28" s="37" t="s">
        <v>270</v>
      </c>
      <c r="G28" s="265"/>
      <c r="H28" s="265"/>
      <c r="I28" s="265"/>
      <c r="J28" s="265"/>
      <c r="K28" s="265"/>
      <c r="L28" s="265"/>
      <c r="M28" s="38"/>
      <c r="N28" s="38"/>
      <c r="O28" s="38">
        <v>39547</v>
      </c>
      <c r="P28" s="39">
        <v>7</v>
      </c>
      <c r="Q28" s="38">
        <f t="shared" si="0"/>
        <v>39554</v>
      </c>
      <c r="R28" s="39">
        <v>11</v>
      </c>
      <c r="S28" s="38">
        <f t="shared" si="1"/>
        <v>39565</v>
      </c>
      <c r="T28" s="39">
        <v>30</v>
      </c>
      <c r="U28" s="38">
        <f t="shared" si="7"/>
        <v>39595</v>
      </c>
      <c r="V28" s="39">
        <v>79</v>
      </c>
      <c r="W28" s="38">
        <f t="shared" si="12"/>
        <v>39674</v>
      </c>
      <c r="X28" s="39">
        <v>4</v>
      </c>
      <c r="Y28" s="38">
        <f>W28+X28</f>
        <v>39678</v>
      </c>
      <c r="Z28" s="39">
        <v>7</v>
      </c>
      <c r="AA28" s="38">
        <f>Y28+Z28</f>
        <v>39685</v>
      </c>
      <c r="AB28" s="39">
        <v>9</v>
      </c>
      <c r="AC28" s="38">
        <f t="shared" si="13"/>
        <v>39694</v>
      </c>
      <c r="AD28" s="39">
        <v>75</v>
      </c>
      <c r="AE28" s="38">
        <v>39769</v>
      </c>
      <c r="AF28" s="37">
        <v>154720</v>
      </c>
      <c r="AG28" s="38" t="s">
        <v>270</v>
      </c>
      <c r="AH28" s="266" t="s">
        <v>62</v>
      </c>
      <c r="AI28" s="38"/>
      <c r="AJ28" s="269">
        <v>151.40899999999999</v>
      </c>
      <c r="AK28" s="265"/>
    </row>
    <row r="29" spans="1:37" ht="34.5" customHeight="1" x14ac:dyDescent="0.25">
      <c r="A29" s="114" t="s">
        <v>29</v>
      </c>
      <c r="B29" s="17" t="s">
        <v>64</v>
      </c>
      <c r="C29" s="53" t="s">
        <v>65</v>
      </c>
      <c r="D29" s="262" t="s">
        <v>246</v>
      </c>
      <c r="E29" s="270">
        <v>151099.75</v>
      </c>
      <c r="F29" s="56" t="s">
        <v>270</v>
      </c>
      <c r="G29" s="114"/>
      <c r="H29" s="114" t="s">
        <v>41</v>
      </c>
      <c r="I29" s="56" t="s">
        <v>39</v>
      </c>
      <c r="J29" s="114" t="s">
        <v>41</v>
      </c>
      <c r="K29" s="56" t="s">
        <v>262</v>
      </c>
      <c r="L29" s="56" t="s">
        <v>262</v>
      </c>
      <c r="M29" s="57" t="s">
        <v>271</v>
      </c>
      <c r="N29" s="57" t="s">
        <v>271</v>
      </c>
      <c r="O29" s="57">
        <v>39547</v>
      </c>
      <c r="P29" s="58">
        <v>7</v>
      </c>
      <c r="Q29" s="57">
        <f t="shared" si="0"/>
        <v>39554</v>
      </c>
      <c r="R29" s="58">
        <v>11</v>
      </c>
      <c r="S29" s="57">
        <f t="shared" si="1"/>
        <v>39565</v>
      </c>
      <c r="T29" s="58">
        <v>30</v>
      </c>
      <c r="U29" s="57">
        <f t="shared" si="7"/>
        <v>39595</v>
      </c>
      <c r="V29" s="58">
        <v>79</v>
      </c>
      <c r="W29" s="70">
        <f t="shared" si="12"/>
        <v>39674</v>
      </c>
      <c r="X29" s="58">
        <v>4</v>
      </c>
      <c r="Y29" s="70">
        <v>39678</v>
      </c>
      <c r="Z29" s="58">
        <v>7</v>
      </c>
      <c r="AA29" s="70">
        <v>39685</v>
      </c>
      <c r="AB29" s="58">
        <v>15</v>
      </c>
      <c r="AC29" s="57">
        <f t="shared" si="13"/>
        <v>39700</v>
      </c>
      <c r="AD29" s="58">
        <v>75</v>
      </c>
      <c r="AE29" s="57">
        <f>AC29+AD29</f>
        <v>39775</v>
      </c>
      <c r="AF29" s="57"/>
      <c r="AG29" s="57"/>
      <c r="AH29" s="17" t="s">
        <v>64</v>
      </c>
      <c r="AI29" s="70" t="s">
        <v>291</v>
      </c>
      <c r="AJ29" s="261"/>
      <c r="AK29" s="114"/>
    </row>
    <row r="30" spans="1:37" ht="22.5" customHeight="1" x14ac:dyDescent="0.25">
      <c r="A30" s="265" t="s">
        <v>40</v>
      </c>
      <c r="B30" s="266"/>
      <c r="C30" s="35"/>
      <c r="D30" s="266"/>
      <c r="E30" s="271">
        <v>118975.66</v>
      </c>
      <c r="F30" s="37" t="s">
        <v>270</v>
      </c>
      <c r="G30" s="265"/>
      <c r="H30" s="265"/>
      <c r="I30" s="265"/>
      <c r="J30" s="265"/>
      <c r="K30" s="265"/>
      <c r="L30" s="265"/>
      <c r="M30" s="38"/>
      <c r="N30" s="38"/>
      <c r="O30" s="38">
        <v>39547</v>
      </c>
      <c r="P30" s="39">
        <v>7</v>
      </c>
      <c r="Q30" s="38">
        <f t="shared" si="0"/>
        <v>39554</v>
      </c>
      <c r="R30" s="39">
        <v>11</v>
      </c>
      <c r="S30" s="38">
        <f t="shared" si="1"/>
        <v>39565</v>
      </c>
      <c r="T30" s="39">
        <v>30</v>
      </c>
      <c r="U30" s="38">
        <f t="shared" si="7"/>
        <v>39595</v>
      </c>
      <c r="V30" s="39">
        <v>79</v>
      </c>
      <c r="W30" s="38">
        <f t="shared" si="12"/>
        <v>39674</v>
      </c>
      <c r="X30" s="39">
        <v>4</v>
      </c>
      <c r="Y30" s="38">
        <v>39678</v>
      </c>
      <c r="Z30" s="39">
        <v>7</v>
      </c>
      <c r="AA30" s="38">
        <f>Y30+Z30</f>
        <v>39685</v>
      </c>
      <c r="AB30" s="39">
        <v>9</v>
      </c>
      <c r="AC30" s="38">
        <f t="shared" si="13"/>
        <v>39694</v>
      </c>
      <c r="AD30" s="39">
        <v>75</v>
      </c>
      <c r="AE30" s="38">
        <f>AC30+AD30</f>
        <v>39769</v>
      </c>
      <c r="AF30" s="37">
        <v>118975.66</v>
      </c>
      <c r="AG30" s="38" t="s">
        <v>270</v>
      </c>
      <c r="AH30" s="266" t="s">
        <v>64</v>
      </c>
      <c r="AI30" s="38"/>
      <c r="AJ30" s="269">
        <v>119.285</v>
      </c>
      <c r="AK30" s="265"/>
    </row>
    <row r="31" spans="1:37" ht="35.25" customHeight="1" x14ac:dyDescent="0.25">
      <c r="A31" s="114" t="s">
        <v>29</v>
      </c>
      <c r="B31" s="17" t="s">
        <v>66</v>
      </c>
      <c r="C31" s="53" t="s">
        <v>67</v>
      </c>
      <c r="D31" s="262" t="s">
        <v>246</v>
      </c>
      <c r="E31" s="270">
        <v>64000</v>
      </c>
      <c r="F31" s="56" t="s">
        <v>270</v>
      </c>
      <c r="G31" s="114"/>
      <c r="H31" s="114" t="s">
        <v>41</v>
      </c>
      <c r="I31" s="56" t="s">
        <v>39</v>
      </c>
      <c r="J31" s="114" t="s">
        <v>41</v>
      </c>
      <c r="K31" s="56" t="s">
        <v>262</v>
      </c>
      <c r="L31" s="56" t="s">
        <v>262</v>
      </c>
      <c r="M31" s="57" t="s">
        <v>271</v>
      </c>
      <c r="N31" s="57" t="s">
        <v>271</v>
      </c>
      <c r="O31" s="57">
        <v>39547</v>
      </c>
      <c r="P31" s="58">
        <v>7</v>
      </c>
      <c r="Q31" s="57">
        <f t="shared" si="0"/>
        <v>39554</v>
      </c>
      <c r="R31" s="58">
        <v>11</v>
      </c>
      <c r="S31" s="57">
        <f t="shared" si="1"/>
        <v>39565</v>
      </c>
      <c r="T31" s="58">
        <v>30</v>
      </c>
      <c r="U31" s="57">
        <f t="shared" si="7"/>
        <v>39595</v>
      </c>
      <c r="V31" s="58">
        <v>79</v>
      </c>
      <c r="W31" s="70">
        <f t="shared" si="12"/>
        <v>39674</v>
      </c>
      <c r="X31" s="58">
        <v>4</v>
      </c>
      <c r="Y31" s="57">
        <f>W31+X31</f>
        <v>39678</v>
      </c>
      <c r="Z31" s="58">
        <v>7</v>
      </c>
      <c r="AA31" s="70">
        <v>39685</v>
      </c>
      <c r="AB31" s="58">
        <v>15</v>
      </c>
      <c r="AC31" s="57">
        <f t="shared" si="13"/>
        <v>39700</v>
      </c>
      <c r="AD31" s="58">
        <v>75</v>
      </c>
      <c r="AE31" s="57">
        <f>AC31+AD31</f>
        <v>39775</v>
      </c>
      <c r="AF31" s="57"/>
      <c r="AG31" s="57"/>
      <c r="AH31" s="17" t="s">
        <v>66</v>
      </c>
      <c r="AI31" s="70" t="s">
        <v>290</v>
      </c>
      <c r="AJ31" s="261"/>
      <c r="AK31" s="114"/>
    </row>
    <row r="32" spans="1:37" ht="22.5" customHeight="1" x14ac:dyDescent="0.25">
      <c r="A32" s="265" t="s">
        <v>40</v>
      </c>
      <c r="B32" s="266"/>
      <c r="C32" s="35"/>
      <c r="D32" s="266"/>
      <c r="E32" s="271">
        <v>29058</v>
      </c>
      <c r="F32" s="37" t="s">
        <v>270</v>
      </c>
      <c r="G32" s="265"/>
      <c r="H32" s="265"/>
      <c r="I32" s="265"/>
      <c r="J32" s="265"/>
      <c r="K32" s="265"/>
      <c r="L32" s="265"/>
      <c r="M32" s="38"/>
      <c r="N32" s="38"/>
      <c r="O32" s="38">
        <v>39547</v>
      </c>
      <c r="P32" s="39">
        <v>7</v>
      </c>
      <c r="Q32" s="38">
        <f t="shared" si="0"/>
        <v>39554</v>
      </c>
      <c r="R32" s="39">
        <v>11</v>
      </c>
      <c r="S32" s="38">
        <f t="shared" si="1"/>
        <v>39565</v>
      </c>
      <c r="T32" s="39">
        <v>30</v>
      </c>
      <c r="U32" s="38">
        <f t="shared" si="7"/>
        <v>39595</v>
      </c>
      <c r="V32" s="39">
        <v>79</v>
      </c>
      <c r="W32" s="38">
        <f t="shared" si="12"/>
        <v>39674</v>
      </c>
      <c r="X32" s="39">
        <v>4</v>
      </c>
      <c r="Y32" s="38">
        <v>39678</v>
      </c>
      <c r="Z32" s="39">
        <v>7</v>
      </c>
      <c r="AA32" s="38">
        <f>Y32+Z32</f>
        <v>39685</v>
      </c>
      <c r="AB32" s="265">
        <v>22</v>
      </c>
      <c r="AC32" s="38">
        <f t="shared" si="13"/>
        <v>39707</v>
      </c>
      <c r="AD32" s="39">
        <v>75</v>
      </c>
      <c r="AE32" s="38">
        <f>AC32+AD32</f>
        <v>39782</v>
      </c>
      <c r="AF32" s="37">
        <v>29058</v>
      </c>
      <c r="AG32" s="38" t="s">
        <v>270</v>
      </c>
      <c r="AH32" s="266" t="s">
        <v>66</v>
      </c>
      <c r="AI32" s="38"/>
      <c r="AJ32" s="269">
        <v>29.204999999999998</v>
      </c>
      <c r="AK32" s="265"/>
    </row>
    <row r="33" spans="1:60" ht="22.5" customHeight="1" x14ac:dyDescent="0.25">
      <c r="A33" s="114" t="s">
        <v>29</v>
      </c>
      <c r="B33" s="272" t="s">
        <v>68</v>
      </c>
      <c r="C33" s="53"/>
      <c r="D33" s="17"/>
      <c r="E33" s="270">
        <f>SUM(E7,E9,E11,E13,E15,E17,E19,E21,E23,E25,E27,E29,E31)</f>
        <v>1902099.75</v>
      </c>
      <c r="F33" s="56" t="s">
        <v>270</v>
      </c>
      <c r="G33" s="114"/>
      <c r="H33" s="114"/>
      <c r="I33" s="114"/>
      <c r="J33" s="114"/>
      <c r="K33" s="114"/>
      <c r="L33" s="114"/>
      <c r="M33" s="57"/>
      <c r="N33" s="57"/>
      <c r="O33" s="57"/>
      <c r="P33" s="58"/>
      <c r="Q33" s="57"/>
      <c r="R33" s="58"/>
      <c r="S33" s="57"/>
      <c r="T33" s="58"/>
      <c r="U33" s="57"/>
      <c r="V33" s="58"/>
      <c r="W33" s="57"/>
      <c r="X33" s="58"/>
      <c r="Y33" s="57"/>
      <c r="Z33" s="58"/>
      <c r="AA33" s="57"/>
      <c r="AB33" s="58"/>
      <c r="AC33" s="57"/>
      <c r="AD33" s="58"/>
      <c r="AE33" s="57"/>
      <c r="AF33" s="57"/>
      <c r="AG33" s="57"/>
      <c r="AH33" s="272"/>
      <c r="AI33" s="70"/>
      <c r="AJ33" s="261"/>
      <c r="AK33" s="114"/>
    </row>
    <row r="34" spans="1:60" ht="22.5" customHeight="1" x14ac:dyDescent="0.25">
      <c r="A34" s="265" t="s">
        <v>40</v>
      </c>
      <c r="B34" s="273" t="s">
        <v>68</v>
      </c>
      <c r="C34" s="35"/>
      <c r="D34" s="266"/>
      <c r="E34" s="271">
        <f>SUM(E8,E10,E12,E14,E16,E18,E20,E22,E24,E26,E28,E30,E32)</f>
        <v>1606571.71</v>
      </c>
      <c r="F34" s="37" t="s">
        <v>270</v>
      </c>
      <c r="G34" s="274"/>
      <c r="H34" s="265"/>
      <c r="I34" s="265"/>
      <c r="J34" s="265"/>
      <c r="K34" s="265"/>
      <c r="L34" s="265"/>
      <c r="M34" s="38"/>
      <c r="N34" s="38"/>
      <c r="O34" s="38"/>
      <c r="P34" s="39"/>
      <c r="Q34" s="38"/>
      <c r="R34" s="39"/>
      <c r="S34" s="38"/>
      <c r="T34" s="39"/>
      <c r="U34" s="38"/>
      <c r="V34" s="39"/>
      <c r="W34" s="38"/>
      <c r="X34" s="39"/>
      <c r="Y34" s="38"/>
      <c r="Z34" s="39"/>
      <c r="AA34" s="38"/>
      <c r="AB34" s="39"/>
      <c r="AC34" s="38"/>
      <c r="AD34" s="39"/>
      <c r="AE34" s="38"/>
      <c r="AF34" s="37"/>
      <c r="AG34" s="38"/>
      <c r="AH34" s="273"/>
      <c r="AI34" s="38"/>
      <c r="AJ34" s="267">
        <f>SUM(AJ8,AJ10,AJ12,AJ14,AJ16,AJ18,AJ20,AJ22,AJ24,AJ26,AJ28,AJ30,AJ32)</f>
        <v>946245.35400000005</v>
      </c>
      <c r="AK34" s="265"/>
    </row>
    <row r="35" spans="1:60" ht="39.75" customHeight="1" x14ac:dyDescent="0.25">
      <c r="A35" s="114" t="s">
        <v>29</v>
      </c>
      <c r="B35" s="17" t="s">
        <v>69</v>
      </c>
      <c r="C35" s="53" t="s">
        <v>70</v>
      </c>
      <c r="D35" s="17"/>
      <c r="E35" s="270">
        <v>195000</v>
      </c>
      <c r="F35" s="56" t="s">
        <v>270</v>
      </c>
      <c r="G35" s="114" t="s">
        <v>55</v>
      </c>
      <c r="H35" s="114" t="s">
        <v>41</v>
      </c>
      <c r="I35" s="56" t="s">
        <v>39</v>
      </c>
      <c r="J35" s="114" t="s">
        <v>41</v>
      </c>
      <c r="K35" s="56" t="s">
        <v>262</v>
      </c>
      <c r="L35" s="56" t="s">
        <v>262</v>
      </c>
      <c r="M35" s="57" t="s">
        <v>271</v>
      </c>
      <c r="N35" s="57" t="s">
        <v>271</v>
      </c>
      <c r="O35" s="57">
        <v>39741</v>
      </c>
      <c r="P35" s="58">
        <v>9</v>
      </c>
      <c r="Q35" s="57">
        <f>O35+P35</f>
        <v>39750</v>
      </c>
      <c r="R35" s="58">
        <v>8</v>
      </c>
      <c r="S35" s="57">
        <f>Q35+R35</f>
        <v>39758</v>
      </c>
      <c r="T35" s="58">
        <v>12</v>
      </c>
      <c r="U35" s="57">
        <f>S35+T35</f>
        <v>39770</v>
      </c>
      <c r="V35" s="58">
        <v>7</v>
      </c>
      <c r="W35" s="57">
        <f>U35+V35</f>
        <v>39777</v>
      </c>
      <c r="X35" s="58">
        <v>7</v>
      </c>
      <c r="Y35" s="57">
        <f>W35+X35</f>
        <v>39784</v>
      </c>
      <c r="Z35" s="58">
        <v>1</v>
      </c>
      <c r="AA35" s="57">
        <f>Y35+Z35</f>
        <v>39785</v>
      </c>
      <c r="AB35" s="58">
        <v>15</v>
      </c>
      <c r="AC35" s="57">
        <f>AA35+AB35</f>
        <v>39800</v>
      </c>
      <c r="AD35" s="58">
        <v>75</v>
      </c>
      <c r="AE35" s="57">
        <v>39875</v>
      </c>
      <c r="AF35" s="57"/>
      <c r="AG35" s="57"/>
      <c r="AH35" s="17" t="s">
        <v>69</v>
      </c>
      <c r="AI35" s="70" t="s">
        <v>290</v>
      </c>
      <c r="AJ35" s="261"/>
      <c r="AK35" s="55"/>
    </row>
    <row r="36" spans="1:60" ht="22.5" customHeight="1" x14ac:dyDescent="0.25">
      <c r="A36" s="265" t="s">
        <v>40</v>
      </c>
      <c r="B36" s="266"/>
      <c r="C36" s="35"/>
      <c r="D36" s="266"/>
      <c r="E36" s="271">
        <v>157983</v>
      </c>
      <c r="F36" s="37" t="s">
        <v>270</v>
      </c>
      <c r="G36" s="265"/>
      <c r="H36" s="265"/>
      <c r="I36" s="37"/>
      <c r="J36" s="265"/>
      <c r="K36" s="37"/>
      <c r="L36" s="37"/>
      <c r="M36" s="38"/>
      <c r="N36" s="38"/>
      <c r="O36" s="38">
        <v>39741</v>
      </c>
      <c r="P36" s="39">
        <v>9</v>
      </c>
      <c r="Q36" s="38">
        <f>O36+P36</f>
        <v>39750</v>
      </c>
      <c r="R36" s="39">
        <v>8</v>
      </c>
      <c r="S36" s="38">
        <f>Q36+R36</f>
        <v>39758</v>
      </c>
      <c r="T36" s="39">
        <v>12</v>
      </c>
      <c r="U36" s="38">
        <f>S36+T36</f>
        <v>39770</v>
      </c>
      <c r="V36" s="39">
        <v>7</v>
      </c>
      <c r="W36" s="38">
        <f>U36+V36</f>
        <v>39777</v>
      </c>
      <c r="X36" s="39">
        <v>7</v>
      </c>
      <c r="Y36" s="38">
        <f>W36+X36</f>
        <v>39784</v>
      </c>
      <c r="Z36" s="39">
        <v>1</v>
      </c>
      <c r="AA36" s="38">
        <f>Y36+Z36</f>
        <v>39785</v>
      </c>
      <c r="AB36" s="39">
        <v>15</v>
      </c>
      <c r="AC36" s="38">
        <f>AA36+AB36</f>
        <v>39800</v>
      </c>
      <c r="AD36" s="39">
        <v>75</v>
      </c>
      <c r="AE36" s="38">
        <v>39875</v>
      </c>
      <c r="AF36" s="37">
        <v>157983</v>
      </c>
      <c r="AG36" s="38" t="s">
        <v>270</v>
      </c>
      <c r="AH36" s="266" t="s">
        <v>69</v>
      </c>
      <c r="AI36" s="38"/>
      <c r="AJ36" s="269">
        <v>157.98400000000001</v>
      </c>
      <c r="AK36" s="265"/>
    </row>
    <row r="37" spans="1:60" ht="26.25" customHeight="1" x14ac:dyDescent="0.25">
      <c r="A37" s="263" t="s">
        <v>29</v>
      </c>
      <c r="B37" s="262" t="s">
        <v>71</v>
      </c>
      <c r="C37" s="53" t="s">
        <v>288</v>
      </c>
      <c r="D37" s="262" t="s">
        <v>246</v>
      </c>
      <c r="E37" s="248">
        <v>11000</v>
      </c>
      <c r="F37" s="69" t="s">
        <v>270</v>
      </c>
      <c r="G37" s="263"/>
      <c r="H37" s="263" t="s">
        <v>41</v>
      </c>
      <c r="I37" s="69" t="s">
        <v>72</v>
      </c>
      <c r="J37" s="263" t="s">
        <v>41</v>
      </c>
      <c r="K37" s="56" t="s">
        <v>262</v>
      </c>
      <c r="L37" s="56" t="s">
        <v>262</v>
      </c>
      <c r="M37" s="70" t="s">
        <v>271</v>
      </c>
      <c r="N37" s="70" t="s">
        <v>271</v>
      </c>
      <c r="O37" s="70">
        <v>40420</v>
      </c>
      <c r="P37" s="71"/>
      <c r="Q37" s="70"/>
      <c r="R37" s="71"/>
      <c r="S37" s="57"/>
      <c r="T37" s="71"/>
      <c r="U37" s="57">
        <v>40424</v>
      </c>
      <c r="V37" s="71">
        <v>7</v>
      </c>
      <c r="W37" s="57">
        <f>U37+V37</f>
        <v>40431</v>
      </c>
      <c r="X37" s="71"/>
      <c r="Y37" s="70"/>
      <c r="Z37" s="71"/>
      <c r="AA37" s="70">
        <v>40489</v>
      </c>
      <c r="AB37" s="71">
        <v>1</v>
      </c>
      <c r="AC37" s="70">
        <f>AA37+AB37</f>
        <v>40490</v>
      </c>
      <c r="AD37" s="71">
        <v>30</v>
      </c>
      <c r="AE37" s="70">
        <f t="shared" ref="AE37:AE47" si="14">AC37+AD37</f>
        <v>40520</v>
      </c>
      <c r="AF37" s="70"/>
      <c r="AG37" s="70"/>
      <c r="AH37" s="262" t="s">
        <v>71</v>
      </c>
      <c r="AI37" s="70" t="s">
        <v>290</v>
      </c>
      <c r="AJ37" s="264"/>
      <c r="AK37" s="86"/>
    </row>
    <row r="38" spans="1:60" ht="22.5" customHeight="1" x14ac:dyDescent="0.25">
      <c r="A38" s="265" t="s">
        <v>40</v>
      </c>
      <c r="B38" s="266"/>
      <c r="C38" s="35"/>
      <c r="D38" s="266"/>
      <c r="E38" s="271">
        <v>10990</v>
      </c>
      <c r="F38" s="37" t="s">
        <v>270</v>
      </c>
      <c r="G38" s="265"/>
      <c r="H38" s="265"/>
      <c r="I38" s="37"/>
      <c r="J38" s="265"/>
      <c r="K38" s="37"/>
      <c r="L38" s="37"/>
      <c r="M38" s="38"/>
      <c r="N38" s="38"/>
      <c r="O38" s="38">
        <v>40443</v>
      </c>
      <c r="P38" s="39"/>
      <c r="Q38" s="38"/>
      <c r="R38" s="39"/>
      <c r="S38" s="38"/>
      <c r="T38" s="39"/>
      <c r="U38" s="38">
        <v>40424</v>
      </c>
      <c r="V38" s="39"/>
      <c r="W38" s="38">
        <f>U38+V38</f>
        <v>40424</v>
      </c>
      <c r="X38" s="39"/>
      <c r="Y38" s="38"/>
      <c r="Z38" s="39"/>
      <c r="AA38" s="38">
        <v>40489</v>
      </c>
      <c r="AB38" s="39">
        <v>1</v>
      </c>
      <c r="AC38" s="38">
        <f>AA38+AB38</f>
        <v>40490</v>
      </c>
      <c r="AD38" s="39">
        <v>30</v>
      </c>
      <c r="AE38" s="38">
        <f t="shared" si="14"/>
        <v>40520</v>
      </c>
      <c r="AF38" s="37">
        <v>10990</v>
      </c>
      <c r="AG38" s="38" t="s">
        <v>270</v>
      </c>
      <c r="AH38" s="266" t="s">
        <v>71</v>
      </c>
      <c r="AI38" s="38"/>
      <c r="AJ38" s="267">
        <v>10990</v>
      </c>
      <c r="AK38" s="62"/>
    </row>
    <row r="39" spans="1:60" ht="36.75" customHeight="1" x14ac:dyDescent="0.25">
      <c r="A39" s="263" t="s">
        <v>29</v>
      </c>
      <c r="B39" s="262" t="s">
        <v>73</v>
      </c>
      <c r="C39" s="67" t="s">
        <v>74</v>
      </c>
      <c r="D39" s="262" t="s">
        <v>246</v>
      </c>
      <c r="E39" s="248">
        <v>10000</v>
      </c>
      <c r="F39" s="69" t="s">
        <v>270</v>
      </c>
      <c r="G39" s="263"/>
      <c r="H39" s="263" t="s">
        <v>41</v>
      </c>
      <c r="I39" s="69" t="s">
        <v>72</v>
      </c>
      <c r="J39" s="263" t="s">
        <v>41</v>
      </c>
      <c r="K39" s="56" t="s">
        <v>262</v>
      </c>
      <c r="L39" s="56" t="s">
        <v>262</v>
      </c>
      <c r="M39" s="57" t="s">
        <v>271</v>
      </c>
      <c r="N39" s="57" t="s">
        <v>271</v>
      </c>
      <c r="O39" s="57">
        <v>40549</v>
      </c>
      <c r="P39" s="58"/>
      <c r="Q39" s="57"/>
      <c r="R39" s="58">
        <v>7</v>
      </c>
      <c r="S39" s="57">
        <v>40556</v>
      </c>
      <c r="T39" s="58">
        <v>18</v>
      </c>
      <c r="U39" s="57">
        <v>40562</v>
      </c>
      <c r="V39" s="58">
        <v>7</v>
      </c>
      <c r="W39" s="57">
        <v>40569</v>
      </c>
      <c r="X39" s="58"/>
      <c r="Y39" s="57"/>
      <c r="Z39" s="58">
        <v>7</v>
      </c>
      <c r="AA39" s="57">
        <v>40575</v>
      </c>
      <c r="AB39" s="58"/>
      <c r="AC39" s="57">
        <v>40575</v>
      </c>
      <c r="AD39" s="58">
        <v>30</v>
      </c>
      <c r="AE39" s="70">
        <f t="shared" si="14"/>
        <v>40605</v>
      </c>
      <c r="AF39" s="70"/>
      <c r="AG39" s="70"/>
      <c r="AH39" s="262" t="s">
        <v>73</v>
      </c>
      <c r="AI39" s="70" t="s">
        <v>296</v>
      </c>
      <c r="AJ39" s="264"/>
      <c r="AK39" s="86"/>
    </row>
    <row r="40" spans="1:60" ht="22.5" customHeight="1" x14ac:dyDescent="0.25">
      <c r="A40" s="265" t="s">
        <v>40</v>
      </c>
      <c r="B40" s="266"/>
      <c r="C40" s="35"/>
      <c r="D40" s="266"/>
      <c r="E40" s="271">
        <v>5360</v>
      </c>
      <c r="F40" s="37" t="s">
        <v>270</v>
      </c>
      <c r="G40" s="265"/>
      <c r="H40" s="265"/>
      <c r="I40" s="37"/>
      <c r="J40" s="265"/>
      <c r="K40" s="37"/>
      <c r="L40" s="37"/>
      <c r="M40" s="38"/>
      <c r="N40" s="38"/>
      <c r="O40" s="38">
        <v>40549</v>
      </c>
      <c r="P40" s="39"/>
      <c r="Q40" s="38"/>
      <c r="R40" s="39"/>
      <c r="S40" s="38">
        <v>40556</v>
      </c>
      <c r="T40" s="39">
        <v>18</v>
      </c>
      <c r="U40" s="38">
        <v>40562</v>
      </c>
      <c r="V40" s="39">
        <v>7</v>
      </c>
      <c r="W40" s="38">
        <v>40569</v>
      </c>
      <c r="X40" s="39"/>
      <c r="Y40" s="38"/>
      <c r="Z40" s="39">
        <v>7</v>
      </c>
      <c r="AA40" s="38">
        <v>40575</v>
      </c>
      <c r="AB40" s="39"/>
      <c r="AC40" s="38">
        <v>40575</v>
      </c>
      <c r="AD40" s="39">
        <v>30</v>
      </c>
      <c r="AE40" s="38">
        <f t="shared" si="14"/>
        <v>40605</v>
      </c>
      <c r="AF40" s="37">
        <v>5360</v>
      </c>
      <c r="AG40" s="38" t="s">
        <v>270</v>
      </c>
      <c r="AH40" s="266" t="s">
        <v>73</v>
      </c>
      <c r="AI40" s="38"/>
      <c r="AJ40" s="267">
        <v>5360</v>
      </c>
      <c r="AK40" s="62"/>
    </row>
    <row r="41" spans="1:60" ht="45" customHeight="1" x14ac:dyDescent="0.25">
      <c r="A41" s="263" t="s">
        <v>29</v>
      </c>
      <c r="B41" s="262" t="s">
        <v>75</v>
      </c>
      <c r="C41" s="67" t="s">
        <v>76</v>
      </c>
      <c r="D41" s="262" t="s">
        <v>246</v>
      </c>
      <c r="E41" s="248">
        <v>10000</v>
      </c>
      <c r="F41" s="69" t="s">
        <v>270</v>
      </c>
      <c r="G41" s="263"/>
      <c r="H41" s="263" t="s">
        <v>41</v>
      </c>
      <c r="I41" s="69" t="s">
        <v>72</v>
      </c>
      <c r="J41" s="263" t="s">
        <v>41</v>
      </c>
      <c r="K41" s="56" t="s">
        <v>262</v>
      </c>
      <c r="L41" s="56" t="s">
        <v>262</v>
      </c>
      <c r="M41" s="57" t="s">
        <v>271</v>
      </c>
      <c r="N41" s="57" t="s">
        <v>271</v>
      </c>
      <c r="O41" s="57">
        <v>40638</v>
      </c>
      <c r="P41" s="58"/>
      <c r="Q41" s="57"/>
      <c r="R41" s="58">
        <v>7</v>
      </c>
      <c r="S41" s="57">
        <v>40645</v>
      </c>
      <c r="T41" s="58">
        <v>5</v>
      </c>
      <c r="U41" s="57">
        <v>40650</v>
      </c>
      <c r="V41" s="58">
        <v>1</v>
      </c>
      <c r="W41" s="57">
        <v>40773</v>
      </c>
      <c r="X41" s="58"/>
      <c r="Y41" s="57"/>
      <c r="Z41" s="58">
        <v>3</v>
      </c>
      <c r="AA41" s="57">
        <v>40654</v>
      </c>
      <c r="AB41" s="58"/>
      <c r="AC41" s="57">
        <v>40654</v>
      </c>
      <c r="AD41" s="58">
        <v>30</v>
      </c>
      <c r="AE41" s="57">
        <f t="shared" si="14"/>
        <v>40684</v>
      </c>
      <c r="AF41" s="57"/>
      <c r="AG41" s="57"/>
      <c r="AH41" s="262" t="s">
        <v>75</v>
      </c>
      <c r="AI41" s="70" t="s">
        <v>296</v>
      </c>
      <c r="AJ41" s="261"/>
      <c r="AK41" s="86"/>
    </row>
    <row r="42" spans="1:60" ht="22.5" customHeight="1" x14ac:dyDescent="0.25">
      <c r="A42" s="265" t="s">
        <v>40</v>
      </c>
      <c r="B42" s="266"/>
      <c r="C42" s="35"/>
      <c r="D42" s="266" t="s">
        <v>246</v>
      </c>
      <c r="E42" s="271">
        <v>8040</v>
      </c>
      <c r="F42" s="37" t="s">
        <v>270</v>
      </c>
      <c r="G42" s="265"/>
      <c r="H42" s="265" t="s">
        <v>41</v>
      </c>
      <c r="I42" s="37" t="s">
        <v>77</v>
      </c>
      <c r="J42" s="265" t="s">
        <v>41</v>
      </c>
      <c r="K42" s="37"/>
      <c r="L42" s="37"/>
      <c r="M42" s="38"/>
      <c r="N42" s="38"/>
      <c r="O42" s="38">
        <v>40638</v>
      </c>
      <c r="P42" s="39"/>
      <c r="Q42" s="38"/>
      <c r="R42" s="39">
        <v>7</v>
      </c>
      <c r="S42" s="38">
        <v>40645</v>
      </c>
      <c r="T42" s="39">
        <v>5</v>
      </c>
      <c r="U42" s="38">
        <v>40650</v>
      </c>
      <c r="V42" s="39">
        <v>1</v>
      </c>
      <c r="W42" s="38">
        <v>40651</v>
      </c>
      <c r="X42" s="39"/>
      <c r="Y42" s="38"/>
      <c r="Z42" s="39">
        <v>3</v>
      </c>
      <c r="AA42" s="38">
        <v>40654</v>
      </c>
      <c r="AB42" s="39">
        <v>0</v>
      </c>
      <c r="AC42" s="38">
        <v>40654</v>
      </c>
      <c r="AD42" s="39">
        <v>70</v>
      </c>
      <c r="AE42" s="38">
        <f t="shared" si="14"/>
        <v>40724</v>
      </c>
      <c r="AF42" s="37">
        <v>8040</v>
      </c>
      <c r="AG42" s="38" t="s">
        <v>270</v>
      </c>
      <c r="AH42" s="266" t="s">
        <v>75</v>
      </c>
      <c r="AI42" s="38"/>
      <c r="AJ42" s="267">
        <v>8040</v>
      </c>
      <c r="AK42" s="62"/>
    </row>
    <row r="43" spans="1:60" s="159" customFormat="1" ht="54" customHeight="1" x14ac:dyDescent="0.25">
      <c r="A43" s="263" t="s">
        <v>29</v>
      </c>
      <c r="B43" s="262" t="s">
        <v>196</v>
      </c>
      <c r="C43" s="67" t="s">
        <v>197</v>
      </c>
      <c r="D43" s="262" t="s">
        <v>246</v>
      </c>
      <c r="E43" s="248">
        <v>50000</v>
      </c>
      <c r="F43" s="69" t="s">
        <v>270</v>
      </c>
      <c r="G43" s="263"/>
      <c r="H43" s="263" t="s">
        <v>41</v>
      </c>
      <c r="I43" s="69" t="s">
        <v>72</v>
      </c>
      <c r="J43" s="263" t="s">
        <v>41</v>
      </c>
      <c r="K43" s="56" t="s">
        <v>262</v>
      </c>
      <c r="L43" s="56" t="s">
        <v>262</v>
      </c>
      <c r="M43" s="70" t="s">
        <v>271</v>
      </c>
      <c r="N43" s="70" t="s">
        <v>271</v>
      </c>
      <c r="O43" s="70">
        <v>40860</v>
      </c>
      <c r="P43" s="71"/>
      <c r="Q43" s="70"/>
      <c r="R43" s="71">
        <v>7</v>
      </c>
      <c r="S43" s="70">
        <v>40867</v>
      </c>
      <c r="T43" s="71">
        <v>4</v>
      </c>
      <c r="U43" s="70">
        <f>S43+T43</f>
        <v>40871</v>
      </c>
      <c r="V43" s="71">
        <v>18</v>
      </c>
      <c r="W43" s="70">
        <f>U43+V43</f>
        <v>40889</v>
      </c>
      <c r="X43" s="71"/>
      <c r="Y43" s="70"/>
      <c r="Z43" s="71">
        <v>2</v>
      </c>
      <c r="AA43" s="70">
        <f>W43+Z43</f>
        <v>40891</v>
      </c>
      <c r="AB43" s="71">
        <v>6</v>
      </c>
      <c r="AC43" s="70">
        <f>AA43+AB43</f>
        <v>40897</v>
      </c>
      <c r="AD43" s="71">
        <v>45</v>
      </c>
      <c r="AE43" s="70">
        <f t="shared" si="14"/>
        <v>40942</v>
      </c>
      <c r="AF43" s="70"/>
      <c r="AG43" s="70"/>
      <c r="AH43" s="262" t="s">
        <v>196</v>
      </c>
      <c r="AI43" s="70" t="s">
        <v>296</v>
      </c>
      <c r="AJ43" s="264"/>
      <c r="AK43" s="86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4"/>
      <c r="BC43" s="184"/>
      <c r="BD43" s="184"/>
      <c r="BE43" s="184"/>
      <c r="BF43" s="184"/>
      <c r="BG43" s="184"/>
      <c r="BH43" s="174"/>
    </row>
    <row r="44" spans="1:60" ht="22.5" customHeight="1" x14ac:dyDescent="0.25">
      <c r="A44" s="265" t="s">
        <v>40</v>
      </c>
      <c r="B44" s="266"/>
      <c r="C44" s="35"/>
      <c r="D44" s="266"/>
      <c r="E44" s="271">
        <v>18480</v>
      </c>
      <c r="F44" s="37" t="s">
        <v>270</v>
      </c>
      <c r="G44" s="265"/>
      <c r="H44" s="265"/>
      <c r="I44" s="37"/>
      <c r="J44" s="265"/>
      <c r="K44" s="37"/>
      <c r="L44" s="37"/>
      <c r="M44" s="38"/>
      <c r="N44" s="38"/>
      <c r="O44" s="38">
        <v>40860</v>
      </c>
      <c r="P44" s="39"/>
      <c r="Q44" s="38"/>
      <c r="R44" s="39">
        <v>7</v>
      </c>
      <c r="S44" s="38">
        <v>40867</v>
      </c>
      <c r="T44" s="39">
        <v>4</v>
      </c>
      <c r="U44" s="38">
        <f t="shared" ref="U44:W45" si="15">S44+T44</f>
        <v>40871</v>
      </c>
      <c r="V44" s="39">
        <v>18</v>
      </c>
      <c r="W44" s="38">
        <f t="shared" si="15"/>
        <v>40889</v>
      </c>
      <c r="X44" s="39"/>
      <c r="Y44" s="38"/>
      <c r="Z44" s="39">
        <v>2</v>
      </c>
      <c r="AA44" s="38">
        <f>W44+Z44</f>
        <v>40891</v>
      </c>
      <c r="AB44" s="39">
        <v>6</v>
      </c>
      <c r="AC44" s="38">
        <f>AA44+AB44</f>
        <v>40897</v>
      </c>
      <c r="AD44" s="39">
        <v>45</v>
      </c>
      <c r="AE44" s="38">
        <f t="shared" si="14"/>
        <v>40942</v>
      </c>
      <c r="AF44" s="37">
        <v>18480</v>
      </c>
      <c r="AG44" s="38" t="s">
        <v>270</v>
      </c>
      <c r="AH44" s="266" t="s">
        <v>196</v>
      </c>
      <c r="AI44" s="38"/>
      <c r="AJ44" s="267">
        <v>18480</v>
      </c>
      <c r="AK44" s="62"/>
    </row>
    <row r="45" spans="1:60" ht="51" customHeight="1" x14ac:dyDescent="0.25">
      <c r="A45" s="114" t="s">
        <v>29</v>
      </c>
      <c r="B45" s="17" t="s">
        <v>227</v>
      </c>
      <c r="C45" s="67" t="s">
        <v>200</v>
      </c>
      <c r="D45" s="262" t="s">
        <v>246</v>
      </c>
      <c r="E45" s="270">
        <v>50000</v>
      </c>
      <c r="F45" s="56" t="s">
        <v>270</v>
      </c>
      <c r="G45" s="114"/>
      <c r="H45" s="114" t="s">
        <v>41</v>
      </c>
      <c r="I45" s="56" t="s">
        <v>72</v>
      </c>
      <c r="J45" s="114" t="s">
        <v>41</v>
      </c>
      <c r="K45" s="56" t="s">
        <v>262</v>
      </c>
      <c r="L45" s="56" t="s">
        <v>262</v>
      </c>
      <c r="M45" s="70" t="s">
        <v>271</v>
      </c>
      <c r="N45" s="70" t="s">
        <v>271</v>
      </c>
      <c r="O45" s="70" t="s">
        <v>220</v>
      </c>
      <c r="P45" s="71"/>
      <c r="Q45" s="262"/>
      <c r="R45" s="71">
        <v>38</v>
      </c>
      <c r="S45" s="70">
        <v>41025</v>
      </c>
      <c r="T45" s="71">
        <v>7</v>
      </c>
      <c r="U45" s="70">
        <f t="shared" si="15"/>
        <v>41032</v>
      </c>
      <c r="V45" s="71">
        <v>5</v>
      </c>
      <c r="W45" s="70">
        <f t="shared" si="15"/>
        <v>41037</v>
      </c>
      <c r="X45" s="71"/>
      <c r="Y45" s="70"/>
      <c r="Z45" s="71">
        <v>2</v>
      </c>
      <c r="AA45" s="70">
        <f>W45+Z45</f>
        <v>41039</v>
      </c>
      <c r="AB45" s="71">
        <v>3</v>
      </c>
      <c r="AC45" s="70">
        <f>AA45+AB45</f>
        <v>41042</v>
      </c>
      <c r="AD45" s="71">
        <v>45</v>
      </c>
      <c r="AE45" s="70">
        <f t="shared" si="14"/>
        <v>41087</v>
      </c>
      <c r="AF45" s="70"/>
      <c r="AG45" s="70"/>
      <c r="AH45" s="17" t="s">
        <v>227</v>
      </c>
      <c r="AI45" s="70" t="s">
        <v>296</v>
      </c>
      <c r="AJ45" s="264"/>
      <c r="AK45" s="58"/>
    </row>
    <row r="46" spans="1:60" ht="22.5" customHeight="1" x14ac:dyDescent="0.25">
      <c r="A46" s="265" t="s">
        <v>40</v>
      </c>
      <c r="B46" s="266"/>
      <c r="C46" s="35"/>
      <c r="D46" s="266"/>
      <c r="E46" s="271">
        <v>18480</v>
      </c>
      <c r="F46" s="37" t="s">
        <v>270</v>
      </c>
      <c r="G46" s="265"/>
      <c r="H46" s="266" t="s">
        <v>41</v>
      </c>
      <c r="I46" s="266" t="s">
        <v>72</v>
      </c>
      <c r="J46" s="266" t="s">
        <v>41</v>
      </c>
      <c r="K46" s="37"/>
      <c r="L46" s="37"/>
      <c r="M46" s="38"/>
      <c r="N46" s="38"/>
      <c r="O46" s="38">
        <v>41018</v>
      </c>
      <c r="P46" s="39"/>
      <c r="Q46" s="38"/>
      <c r="R46" s="39"/>
      <c r="S46" s="38">
        <v>41025</v>
      </c>
      <c r="T46" s="39"/>
      <c r="U46" s="38">
        <v>41032</v>
      </c>
      <c r="V46" s="39"/>
      <c r="W46" s="38">
        <v>41046</v>
      </c>
      <c r="X46" s="39"/>
      <c r="Y46" s="38"/>
      <c r="Z46" s="39"/>
      <c r="AA46" s="38">
        <v>41105</v>
      </c>
      <c r="AB46" s="39"/>
      <c r="AC46" s="38">
        <v>41114</v>
      </c>
      <c r="AD46" s="39"/>
      <c r="AE46" s="38">
        <v>41120</v>
      </c>
      <c r="AF46" s="37">
        <v>18480</v>
      </c>
      <c r="AG46" s="38" t="s">
        <v>270</v>
      </c>
      <c r="AH46" s="266" t="s">
        <v>227</v>
      </c>
      <c r="AI46" s="38"/>
      <c r="AJ46" s="267">
        <v>18480</v>
      </c>
      <c r="AK46" s="62"/>
    </row>
    <row r="47" spans="1:60" ht="22.5" customHeight="1" x14ac:dyDescent="0.25">
      <c r="A47" s="114" t="s">
        <v>29</v>
      </c>
      <c r="B47" s="17" t="s">
        <v>78</v>
      </c>
      <c r="C47" s="53" t="s">
        <v>79</v>
      </c>
      <c r="D47" s="262" t="s">
        <v>246</v>
      </c>
      <c r="E47" s="270">
        <v>120000</v>
      </c>
      <c r="F47" s="56" t="s">
        <v>270</v>
      </c>
      <c r="G47" s="114"/>
      <c r="H47" s="114" t="s">
        <v>41</v>
      </c>
      <c r="I47" s="56" t="s">
        <v>39</v>
      </c>
      <c r="J47" s="114" t="s">
        <v>41</v>
      </c>
      <c r="K47" s="56" t="s">
        <v>262</v>
      </c>
      <c r="L47" s="56" t="s">
        <v>262</v>
      </c>
      <c r="M47" s="57" t="s">
        <v>271</v>
      </c>
      <c r="N47" s="57" t="s">
        <v>271</v>
      </c>
      <c r="O47" s="57">
        <v>39985</v>
      </c>
      <c r="P47" s="58">
        <v>12</v>
      </c>
      <c r="Q47" s="57">
        <v>39846</v>
      </c>
      <c r="R47" s="58">
        <v>10</v>
      </c>
      <c r="S47" s="57">
        <f>Q47+R47</f>
        <v>39856</v>
      </c>
      <c r="T47" s="58">
        <v>10</v>
      </c>
      <c r="U47" s="57">
        <f>S47+T47</f>
        <v>39866</v>
      </c>
      <c r="V47" s="58">
        <v>2</v>
      </c>
      <c r="W47" s="57">
        <f>U47+V47</f>
        <v>39868</v>
      </c>
      <c r="X47" s="58">
        <v>3</v>
      </c>
      <c r="Y47" s="57">
        <f>W47+X47</f>
        <v>39871</v>
      </c>
      <c r="Z47" s="58">
        <v>2</v>
      </c>
      <c r="AA47" s="57">
        <f>Y47+Z47</f>
        <v>39873</v>
      </c>
      <c r="AB47" s="58">
        <v>3</v>
      </c>
      <c r="AC47" s="57">
        <f>AA47+AB47</f>
        <v>39876</v>
      </c>
      <c r="AD47" s="58">
        <v>75</v>
      </c>
      <c r="AE47" s="57">
        <f t="shared" si="14"/>
        <v>39951</v>
      </c>
      <c r="AF47" s="57"/>
      <c r="AG47" s="57"/>
      <c r="AH47" s="17" t="s">
        <v>78</v>
      </c>
      <c r="AI47" s="70" t="s">
        <v>290</v>
      </c>
      <c r="AJ47" s="261"/>
      <c r="AK47" s="58"/>
    </row>
    <row r="48" spans="1:60" ht="22.5" customHeight="1" x14ac:dyDescent="0.25">
      <c r="A48" s="265" t="s">
        <v>40</v>
      </c>
      <c r="B48" s="266"/>
      <c r="C48" s="35"/>
      <c r="D48" s="266"/>
      <c r="E48" s="271">
        <v>90000</v>
      </c>
      <c r="F48" s="37" t="s">
        <v>270</v>
      </c>
      <c r="G48" s="265"/>
      <c r="H48" s="265"/>
      <c r="I48" s="37" t="s">
        <v>72</v>
      </c>
      <c r="J48" s="265"/>
      <c r="K48" s="37"/>
      <c r="L48" s="37"/>
      <c r="M48" s="38"/>
      <c r="N48" s="38"/>
      <c r="O48" s="38">
        <v>39911</v>
      </c>
      <c r="P48" s="39"/>
      <c r="Q48" s="38"/>
      <c r="R48" s="39">
        <v>12</v>
      </c>
      <c r="S48" s="38">
        <v>39923</v>
      </c>
      <c r="T48" s="39">
        <v>6</v>
      </c>
      <c r="U48" s="38">
        <v>39929</v>
      </c>
      <c r="V48" s="39">
        <v>3</v>
      </c>
      <c r="W48" s="38">
        <v>39932</v>
      </c>
      <c r="X48" s="39"/>
      <c r="Y48" s="38"/>
      <c r="Z48" s="39">
        <v>6</v>
      </c>
      <c r="AA48" s="38">
        <v>39938</v>
      </c>
      <c r="AB48" s="39">
        <v>2</v>
      </c>
      <c r="AC48" s="38">
        <v>39879</v>
      </c>
      <c r="AD48" s="39">
        <v>90</v>
      </c>
      <c r="AE48" s="38">
        <v>40030</v>
      </c>
      <c r="AF48" s="37">
        <v>90000</v>
      </c>
      <c r="AG48" s="38" t="s">
        <v>270</v>
      </c>
      <c r="AH48" s="266" t="s">
        <v>78</v>
      </c>
      <c r="AI48" s="38"/>
      <c r="AJ48" s="267">
        <v>90000</v>
      </c>
      <c r="AK48" s="62"/>
    </row>
    <row r="49" spans="1:37" ht="32.25" customHeight="1" x14ac:dyDescent="0.25">
      <c r="A49" s="275" t="s">
        <v>29</v>
      </c>
      <c r="B49" s="276" t="s">
        <v>80</v>
      </c>
      <c r="C49" s="45" t="s">
        <v>81</v>
      </c>
      <c r="D49" s="262" t="s">
        <v>246</v>
      </c>
      <c r="E49" s="277">
        <v>6000</v>
      </c>
      <c r="F49" s="48" t="s">
        <v>270</v>
      </c>
      <c r="G49" s="275"/>
      <c r="H49" s="275" t="s">
        <v>41</v>
      </c>
      <c r="I49" s="48" t="s">
        <v>72</v>
      </c>
      <c r="J49" s="275" t="s">
        <v>41</v>
      </c>
      <c r="K49" s="56" t="s">
        <v>262</v>
      </c>
      <c r="L49" s="56" t="s">
        <v>262</v>
      </c>
      <c r="M49" s="31" t="s">
        <v>271</v>
      </c>
      <c r="N49" s="31" t="s">
        <v>271</v>
      </c>
      <c r="O49" s="31">
        <v>40549</v>
      </c>
      <c r="P49" s="32"/>
      <c r="Q49" s="31"/>
      <c r="R49" s="58">
        <v>7</v>
      </c>
      <c r="S49" s="57">
        <v>40558</v>
      </c>
      <c r="T49" s="58">
        <v>4</v>
      </c>
      <c r="U49" s="57" t="s">
        <v>82</v>
      </c>
      <c r="V49" s="58">
        <v>7</v>
      </c>
      <c r="W49" s="57">
        <v>40569</v>
      </c>
      <c r="X49" s="58"/>
      <c r="Y49" s="57"/>
      <c r="Z49" s="58">
        <v>7</v>
      </c>
      <c r="AA49" s="57">
        <v>40575</v>
      </c>
      <c r="AB49" s="58"/>
      <c r="AC49" s="57">
        <v>40575</v>
      </c>
      <c r="AD49" s="58">
        <v>30</v>
      </c>
      <c r="AE49" s="57">
        <f>AC49+AD49</f>
        <v>40605</v>
      </c>
      <c r="AF49" s="57"/>
      <c r="AG49" s="57"/>
      <c r="AH49" s="276" t="s">
        <v>80</v>
      </c>
      <c r="AI49" s="70" t="s">
        <v>296</v>
      </c>
      <c r="AJ49" s="261"/>
      <c r="AK49" s="32"/>
    </row>
    <row r="50" spans="1:37" ht="22.5" customHeight="1" x14ac:dyDescent="0.25">
      <c r="A50" s="265" t="s">
        <v>40</v>
      </c>
      <c r="B50" s="266"/>
      <c r="C50" s="35"/>
      <c r="D50" s="266"/>
      <c r="E50" s="271">
        <v>4500</v>
      </c>
      <c r="F50" s="37" t="s">
        <v>270</v>
      </c>
      <c r="G50" s="265"/>
      <c r="H50" s="265" t="s">
        <v>41</v>
      </c>
      <c r="I50" s="37" t="s">
        <v>72</v>
      </c>
      <c r="J50" s="265" t="s">
        <v>41</v>
      </c>
      <c r="K50" s="37"/>
      <c r="L50" s="37"/>
      <c r="M50" s="38"/>
      <c r="N50" s="38"/>
      <c r="O50" s="38">
        <v>40549</v>
      </c>
      <c r="P50" s="39"/>
      <c r="Q50" s="38"/>
      <c r="R50" s="39">
        <v>7</v>
      </c>
      <c r="S50" s="38">
        <v>40558</v>
      </c>
      <c r="T50" s="39">
        <v>4</v>
      </c>
      <c r="U50" s="38" t="s">
        <v>82</v>
      </c>
      <c r="V50" s="39">
        <v>7</v>
      </c>
      <c r="W50" s="38">
        <v>40569</v>
      </c>
      <c r="X50" s="39"/>
      <c r="Y50" s="38"/>
      <c r="Z50" s="39">
        <v>7</v>
      </c>
      <c r="AA50" s="38">
        <v>40575</v>
      </c>
      <c r="AB50" s="39"/>
      <c r="AC50" s="38">
        <v>40575</v>
      </c>
      <c r="AD50" s="39"/>
      <c r="AE50" s="38"/>
      <c r="AF50" s="37">
        <v>4500</v>
      </c>
      <c r="AG50" s="38" t="s">
        <v>270</v>
      </c>
      <c r="AH50" s="266" t="s">
        <v>80</v>
      </c>
      <c r="AI50" s="38"/>
      <c r="AJ50" s="269">
        <v>4331.25</v>
      </c>
      <c r="AK50" s="62"/>
    </row>
    <row r="51" spans="1:37" ht="28.5" customHeight="1" x14ac:dyDescent="0.25">
      <c r="A51" s="275" t="s">
        <v>29</v>
      </c>
      <c r="B51" s="276" t="s">
        <v>83</v>
      </c>
      <c r="C51" s="278" t="s">
        <v>84</v>
      </c>
      <c r="D51" s="262" t="s">
        <v>246</v>
      </c>
      <c r="E51" s="277">
        <v>1500</v>
      </c>
      <c r="F51" s="48" t="s">
        <v>270</v>
      </c>
      <c r="G51" s="275"/>
      <c r="H51" s="275" t="s">
        <v>41</v>
      </c>
      <c r="I51" s="48" t="s">
        <v>72</v>
      </c>
      <c r="J51" s="275" t="s">
        <v>41</v>
      </c>
      <c r="K51" s="56" t="s">
        <v>262</v>
      </c>
      <c r="L51" s="56" t="s">
        <v>262</v>
      </c>
      <c r="M51" s="70" t="s">
        <v>271</v>
      </c>
      <c r="N51" s="70" t="s">
        <v>271</v>
      </c>
      <c r="O51" s="70">
        <v>40629</v>
      </c>
      <c r="P51" s="71"/>
      <c r="Q51" s="70"/>
      <c r="R51" s="71">
        <v>7</v>
      </c>
      <c r="S51" s="70">
        <v>40637</v>
      </c>
      <c r="T51" s="71">
        <v>3</v>
      </c>
      <c r="U51" s="70">
        <v>40640</v>
      </c>
      <c r="V51" s="71"/>
      <c r="W51" s="70">
        <v>40640</v>
      </c>
      <c r="X51" s="71"/>
      <c r="Y51" s="70"/>
      <c r="Z51" s="71">
        <v>7</v>
      </c>
      <c r="AA51" s="70">
        <v>40647</v>
      </c>
      <c r="AB51" s="71"/>
      <c r="AC51" s="70">
        <v>40647</v>
      </c>
      <c r="AD51" s="71">
        <v>30</v>
      </c>
      <c r="AE51" s="57">
        <f>AC51+AD51</f>
        <v>40677</v>
      </c>
      <c r="AF51" s="57"/>
      <c r="AG51" s="57"/>
      <c r="AH51" s="276" t="s">
        <v>83</v>
      </c>
      <c r="AI51" s="70" t="s">
        <v>296</v>
      </c>
      <c r="AJ51" s="261"/>
      <c r="AK51" s="71"/>
    </row>
    <row r="52" spans="1:37" ht="22.5" customHeight="1" x14ac:dyDescent="0.25">
      <c r="A52" s="265" t="s">
        <v>40</v>
      </c>
      <c r="B52" s="266"/>
      <c r="C52" s="35" t="s">
        <v>55</v>
      </c>
      <c r="D52" s="266"/>
      <c r="E52" s="271">
        <v>1000</v>
      </c>
      <c r="F52" s="37" t="s">
        <v>270</v>
      </c>
      <c r="G52" s="265"/>
      <c r="H52" s="265" t="s">
        <v>41</v>
      </c>
      <c r="I52" s="37" t="s">
        <v>72</v>
      </c>
      <c r="J52" s="265" t="s">
        <v>41</v>
      </c>
      <c r="K52" s="37"/>
      <c r="L52" s="37"/>
      <c r="M52" s="38"/>
      <c r="N52" s="38"/>
      <c r="O52" s="38">
        <v>40629</v>
      </c>
      <c r="P52" s="39"/>
      <c r="Q52" s="38"/>
      <c r="R52" s="39">
        <v>7</v>
      </c>
      <c r="S52" s="38">
        <v>40637</v>
      </c>
      <c r="T52" s="39">
        <v>3</v>
      </c>
      <c r="U52" s="38">
        <v>40640</v>
      </c>
      <c r="V52" s="39"/>
      <c r="W52" s="38">
        <v>40640</v>
      </c>
      <c r="X52" s="39"/>
      <c r="Y52" s="38"/>
      <c r="Z52" s="39">
        <v>7</v>
      </c>
      <c r="AA52" s="38">
        <v>40647</v>
      </c>
      <c r="AB52" s="39"/>
      <c r="AC52" s="38">
        <v>40647</v>
      </c>
      <c r="AD52" s="39"/>
      <c r="AE52" s="38"/>
      <c r="AF52" s="37">
        <v>1000</v>
      </c>
      <c r="AG52" s="38" t="s">
        <v>270</v>
      </c>
      <c r="AH52" s="266" t="s">
        <v>83</v>
      </c>
      <c r="AI52" s="38"/>
      <c r="AJ52" s="267">
        <v>1000</v>
      </c>
      <c r="AK52" s="62"/>
    </row>
    <row r="53" spans="1:37" ht="22.5" customHeight="1" x14ac:dyDescent="0.25">
      <c r="A53" s="275" t="s">
        <v>29</v>
      </c>
      <c r="B53" s="276" t="s">
        <v>85</v>
      </c>
      <c r="C53" s="45" t="s">
        <v>86</v>
      </c>
      <c r="D53" s="262" t="s">
        <v>246</v>
      </c>
      <c r="E53" s="248">
        <v>14000</v>
      </c>
      <c r="F53" s="69" t="s">
        <v>270</v>
      </c>
      <c r="G53" s="275"/>
      <c r="H53" s="275" t="s">
        <v>41</v>
      </c>
      <c r="I53" s="48" t="s">
        <v>72</v>
      </c>
      <c r="J53" s="275" t="s">
        <v>41</v>
      </c>
      <c r="K53" s="56" t="s">
        <v>262</v>
      </c>
      <c r="L53" s="56" t="s">
        <v>262</v>
      </c>
      <c r="M53" s="31" t="s">
        <v>271</v>
      </c>
      <c r="N53" s="31" t="s">
        <v>271</v>
      </c>
      <c r="O53" s="31">
        <v>40670</v>
      </c>
      <c r="P53" s="32"/>
      <c r="Q53" s="31"/>
      <c r="R53" s="58">
        <v>7</v>
      </c>
      <c r="S53" s="57">
        <v>40680</v>
      </c>
      <c r="T53" s="58">
        <v>6</v>
      </c>
      <c r="U53" s="57">
        <v>40686</v>
      </c>
      <c r="V53" s="58">
        <v>2</v>
      </c>
      <c r="W53" s="57">
        <v>40688</v>
      </c>
      <c r="X53" s="58"/>
      <c r="Y53" s="57"/>
      <c r="Z53" s="58">
        <v>7</v>
      </c>
      <c r="AA53" s="57">
        <v>40697</v>
      </c>
      <c r="AB53" s="58">
        <v>10</v>
      </c>
      <c r="AC53" s="57">
        <v>40707</v>
      </c>
      <c r="AD53" s="58">
        <v>2</v>
      </c>
      <c r="AE53" s="57">
        <v>40709</v>
      </c>
      <c r="AF53" s="57"/>
      <c r="AG53" s="57"/>
      <c r="AH53" s="276" t="s">
        <v>85</v>
      </c>
      <c r="AI53" s="70" t="s">
        <v>296</v>
      </c>
      <c r="AJ53" s="261"/>
      <c r="AK53" s="32"/>
    </row>
    <row r="54" spans="1:37" ht="22.5" customHeight="1" x14ac:dyDescent="0.25">
      <c r="A54" s="265" t="s">
        <v>40</v>
      </c>
      <c r="B54" s="266"/>
      <c r="C54" s="35"/>
      <c r="D54" s="266"/>
      <c r="E54" s="271">
        <v>10500</v>
      </c>
      <c r="F54" s="37" t="s">
        <v>270</v>
      </c>
      <c r="G54" s="265"/>
      <c r="H54" s="265" t="s">
        <v>41</v>
      </c>
      <c r="I54" s="37" t="s">
        <v>72</v>
      </c>
      <c r="J54" s="265" t="s">
        <v>41</v>
      </c>
      <c r="K54" s="37"/>
      <c r="L54" s="37"/>
      <c r="M54" s="38"/>
      <c r="N54" s="38"/>
      <c r="O54" s="38">
        <v>40670</v>
      </c>
      <c r="P54" s="39"/>
      <c r="Q54" s="38"/>
      <c r="R54" s="39">
        <v>7</v>
      </c>
      <c r="S54" s="38" t="s">
        <v>87</v>
      </c>
      <c r="T54" s="39">
        <v>6</v>
      </c>
      <c r="U54" s="38">
        <v>40686</v>
      </c>
      <c r="V54" s="39">
        <v>2</v>
      </c>
      <c r="W54" s="38">
        <v>40688</v>
      </c>
      <c r="X54" s="39"/>
      <c r="Y54" s="38"/>
      <c r="Z54" s="39">
        <v>7</v>
      </c>
      <c r="AA54" s="38">
        <v>40697</v>
      </c>
      <c r="AB54" s="39">
        <v>10</v>
      </c>
      <c r="AC54" s="38">
        <v>40707</v>
      </c>
      <c r="AD54" s="39">
        <v>2</v>
      </c>
      <c r="AE54" s="38">
        <v>40709</v>
      </c>
      <c r="AF54" s="37">
        <v>10500</v>
      </c>
      <c r="AG54" s="38" t="s">
        <v>270</v>
      </c>
      <c r="AH54" s="266" t="s">
        <v>85</v>
      </c>
      <c r="AI54" s="38"/>
      <c r="AJ54" s="269">
        <v>10181.25</v>
      </c>
      <c r="AK54" s="39"/>
    </row>
    <row r="55" spans="1:37" ht="22.5" customHeight="1" x14ac:dyDescent="0.25">
      <c r="A55" s="275" t="s">
        <v>29</v>
      </c>
      <c r="B55" s="276" t="s">
        <v>207</v>
      </c>
      <c r="C55" s="45" t="s">
        <v>86</v>
      </c>
      <c r="D55" s="262" t="s">
        <v>246</v>
      </c>
      <c r="E55" s="248">
        <v>10000</v>
      </c>
      <c r="F55" s="69" t="s">
        <v>270</v>
      </c>
      <c r="G55" s="275"/>
      <c r="H55" s="275" t="s">
        <v>41</v>
      </c>
      <c r="I55" s="48" t="s">
        <v>72</v>
      </c>
      <c r="J55" s="275" t="s">
        <v>41</v>
      </c>
      <c r="K55" s="56" t="s">
        <v>262</v>
      </c>
      <c r="L55" s="56" t="s">
        <v>262</v>
      </c>
      <c r="M55" s="31" t="s">
        <v>271</v>
      </c>
      <c r="N55" s="31" t="s">
        <v>271</v>
      </c>
      <c r="O55" s="31">
        <v>40896</v>
      </c>
      <c r="P55" s="32"/>
      <c r="Q55" s="31"/>
      <c r="R55" s="58">
        <v>3</v>
      </c>
      <c r="S55" s="57">
        <f>O55+R55</f>
        <v>40899</v>
      </c>
      <c r="T55" s="58">
        <v>7</v>
      </c>
      <c r="U55" s="70">
        <f>S55+T55</f>
        <v>40906</v>
      </c>
      <c r="V55" s="58">
        <v>5</v>
      </c>
      <c r="W55" s="70">
        <f>U55+V55</f>
        <v>40911</v>
      </c>
      <c r="X55" s="58"/>
      <c r="Y55" s="57"/>
      <c r="Z55" s="58">
        <v>0</v>
      </c>
      <c r="AA55" s="70">
        <f>W55+Z55</f>
        <v>40911</v>
      </c>
      <c r="AB55" s="58">
        <v>42</v>
      </c>
      <c r="AC55" s="70">
        <f>AA55+AB55</f>
        <v>40953</v>
      </c>
      <c r="AD55" s="58">
        <v>180</v>
      </c>
      <c r="AE55" s="70">
        <f>AC55+AD55</f>
        <v>41133</v>
      </c>
      <c r="AF55" s="70"/>
      <c r="AG55" s="70"/>
      <c r="AH55" s="276" t="s">
        <v>207</v>
      </c>
      <c r="AI55" s="70" t="s">
        <v>264</v>
      </c>
      <c r="AJ55" s="264"/>
      <c r="AK55" s="32"/>
    </row>
    <row r="56" spans="1:37" ht="22.5" customHeight="1" x14ac:dyDescent="0.25">
      <c r="A56" s="265" t="s">
        <v>40</v>
      </c>
      <c r="B56" s="266"/>
      <c r="C56" s="35"/>
      <c r="D56" s="266"/>
      <c r="E56" s="271">
        <v>7200</v>
      </c>
      <c r="F56" s="37" t="s">
        <v>270</v>
      </c>
      <c r="G56" s="265"/>
      <c r="H56" s="265" t="s">
        <v>41</v>
      </c>
      <c r="I56" s="37" t="s">
        <v>72</v>
      </c>
      <c r="J56" s="265" t="s">
        <v>41</v>
      </c>
      <c r="K56" s="37"/>
      <c r="L56" s="37"/>
      <c r="M56" s="38"/>
      <c r="N56" s="38"/>
      <c r="O56" s="38">
        <v>40896</v>
      </c>
      <c r="P56" s="39"/>
      <c r="Q56" s="38"/>
      <c r="R56" s="39">
        <v>3</v>
      </c>
      <c r="S56" s="38">
        <f>O56+R56</f>
        <v>40899</v>
      </c>
      <c r="T56" s="39">
        <v>7</v>
      </c>
      <c r="U56" s="38">
        <f>S56+T56</f>
        <v>40906</v>
      </c>
      <c r="V56" s="39">
        <v>5</v>
      </c>
      <c r="W56" s="38">
        <f>U56+V56</f>
        <v>40911</v>
      </c>
      <c r="X56" s="39"/>
      <c r="Y56" s="38"/>
      <c r="Z56" s="39">
        <v>0</v>
      </c>
      <c r="AA56" s="38">
        <f>W56+Z56</f>
        <v>40911</v>
      </c>
      <c r="AB56" s="39">
        <v>42</v>
      </c>
      <c r="AC56" s="38">
        <f>AA56+AB56</f>
        <v>40953</v>
      </c>
      <c r="AD56" s="39">
        <v>180</v>
      </c>
      <c r="AE56" s="38"/>
      <c r="AF56" s="37">
        <v>7200</v>
      </c>
      <c r="AG56" s="38" t="s">
        <v>270</v>
      </c>
      <c r="AH56" s="266" t="s">
        <v>207</v>
      </c>
      <c r="AI56" s="38"/>
      <c r="AJ56" s="267"/>
      <c r="AK56" s="39"/>
    </row>
    <row r="57" spans="1:37" ht="22.5" customHeight="1" x14ac:dyDescent="0.25">
      <c r="A57" s="275" t="s">
        <v>29</v>
      </c>
      <c r="B57" s="276" t="s">
        <v>216</v>
      </c>
      <c r="C57" s="45" t="s">
        <v>217</v>
      </c>
      <c r="D57" s="262" t="s">
        <v>246</v>
      </c>
      <c r="E57" s="248">
        <v>32500</v>
      </c>
      <c r="F57" s="69" t="s">
        <v>270</v>
      </c>
      <c r="G57" s="275"/>
      <c r="H57" s="275" t="s">
        <v>41</v>
      </c>
      <c r="I57" s="48" t="s">
        <v>72</v>
      </c>
      <c r="J57" s="275" t="s">
        <v>41</v>
      </c>
      <c r="K57" s="56" t="s">
        <v>262</v>
      </c>
      <c r="L57" s="56" t="s">
        <v>262</v>
      </c>
      <c r="M57" s="31" t="s">
        <v>271</v>
      </c>
      <c r="N57" s="31" t="s">
        <v>271</v>
      </c>
      <c r="O57" s="31">
        <v>40987</v>
      </c>
      <c r="P57" s="32"/>
      <c r="Q57" s="31"/>
      <c r="R57" s="71">
        <v>38</v>
      </c>
      <c r="S57" s="70">
        <v>41025</v>
      </c>
      <c r="T57" s="71">
        <v>7</v>
      </c>
      <c r="U57" s="70">
        <f>S57+T57</f>
        <v>41032</v>
      </c>
      <c r="V57" s="71">
        <v>5</v>
      </c>
      <c r="W57" s="70">
        <f>U57+V57</f>
        <v>41037</v>
      </c>
      <c r="X57" s="71"/>
      <c r="Y57" s="70"/>
      <c r="Z57" s="71">
        <v>2</v>
      </c>
      <c r="AA57" s="70">
        <f>W57+Z57</f>
        <v>41039</v>
      </c>
      <c r="AB57" s="71">
        <v>7</v>
      </c>
      <c r="AC57" s="70">
        <f>AA57+AB57</f>
        <v>41046</v>
      </c>
      <c r="AD57" s="71">
        <v>45</v>
      </c>
      <c r="AE57" s="70">
        <f>AC57+AD57</f>
        <v>41091</v>
      </c>
      <c r="AF57" s="70"/>
      <c r="AG57" s="70"/>
      <c r="AH57" s="276" t="s">
        <v>216</v>
      </c>
      <c r="AI57" s="70" t="s">
        <v>297</v>
      </c>
      <c r="AJ57" s="264"/>
      <c r="AK57" s="32"/>
    </row>
    <row r="58" spans="1:37" ht="22.5" customHeight="1" x14ac:dyDescent="0.25">
      <c r="A58" s="265" t="s">
        <v>40</v>
      </c>
      <c r="B58" s="266"/>
      <c r="C58" s="35"/>
      <c r="D58" s="266"/>
      <c r="E58" s="271">
        <v>2700</v>
      </c>
      <c r="F58" s="37" t="s">
        <v>270</v>
      </c>
      <c r="G58" s="265"/>
      <c r="H58" s="265"/>
      <c r="I58" s="37"/>
      <c r="J58" s="265"/>
      <c r="K58" s="37"/>
      <c r="L58" s="37"/>
      <c r="M58" s="38"/>
      <c r="N58" s="38"/>
      <c r="O58" s="38">
        <v>41015</v>
      </c>
      <c r="P58" s="39"/>
      <c r="Q58" s="38"/>
      <c r="R58" s="39"/>
      <c r="S58" s="38">
        <v>41028</v>
      </c>
      <c r="T58" s="39"/>
      <c r="U58" s="38">
        <v>41032</v>
      </c>
      <c r="V58" s="39"/>
      <c r="W58" s="38">
        <v>41043</v>
      </c>
      <c r="X58" s="39"/>
      <c r="Y58" s="38"/>
      <c r="Z58" s="39"/>
      <c r="AA58" s="38">
        <v>41043</v>
      </c>
      <c r="AB58" s="39"/>
      <c r="AC58" s="38">
        <v>41044</v>
      </c>
      <c r="AD58" s="39"/>
      <c r="AE58" s="38">
        <v>41105</v>
      </c>
      <c r="AF58" s="37">
        <v>2700</v>
      </c>
      <c r="AG58" s="38" t="s">
        <v>270</v>
      </c>
      <c r="AH58" s="266" t="s">
        <v>216</v>
      </c>
      <c r="AI58" s="38"/>
      <c r="AJ58" s="267"/>
      <c r="AK58" s="279" t="s">
        <v>223</v>
      </c>
    </row>
    <row r="59" spans="1:37" ht="36.75" customHeight="1" x14ac:dyDescent="0.25">
      <c r="A59" s="275" t="s">
        <v>29</v>
      </c>
      <c r="B59" s="276" t="s">
        <v>218</v>
      </c>
      <c r="C59" s="45" t="s">
        <v>219</v>
      </c>
      <c r="D59" s="262" t="s">
        <v>246</v>
      </c>
      <c r="E59" s="248">
        <v>50000</v>
      </c>
      <c r="F59" s="69" t="s">
        <v>270</v>
      </c>
      <c r="G59" s="275"/>
      <c r="H59" s="275" t="s">
        <v>41</v>
      </c>
      <c r="I59" s="48" t="s">
        <v>72</v>
      </c>
      <c r="J59" s="275" t="s">
        <v>41</v>
      </c>
      <c r="K59" s="56" t="s">
        <v>262</v>
      </c>
      <c r="L59" s="56" t="s">
        <v>262</v>
      </c>
      <c r="M59" s="31" t="s">
        <v>271</v>
      </c>
      <c r="N59" s="31" t="s">
        <v>271</v>
      </c>
      <c r="O59" s="31">
        <v>41091</v>
      </c>
      <c r="P59" s="32"/>
      <c r="Q59" s="31"/>
      <c r="R59" s="58">
        <v>3</v>
      </c>
      <c r="S59" s="57">
        <f>O59+R59</f>
        <v>41094</v>
      </c>
      <c r="T59" s="58">
        <v>7</v>
      </c>
      <c r="U59" s="70">
        <f>S59+T59</f>
        <v>41101</v>
      </c>
      <c r="V59" s="58">
        <v>5</v>
      </c>
      <c r="W59" s="70">
        <f>U59+V59</f>
        <v>41106</v>
      </c>
      <c r="X59" s="58"/>
      <c r="Y59" s="57"/>
      <c r="Z59" s="58">
        <v>0</v>
      </c>
      <c r="AA59" s="70">
        <f>W59+Z59</f>
        <v>41106</v>
      </c>
      <c r="AB59" s="58">
        <v>20</v>
      </c>
      <c r="AC59" s="70">
        <f>AA59+AB59</f>
        <v>41126</v>
      </c>
      <c r="AD59" s="58">
        <v>240</v>
      </c>
      <c r="AE59" s="70">
        <f>AC59+AD59</f>
        <v>41366</v>
      </c>
      <c r="AF59" s="70"/>
      <c r="AG59" s="70"/>
      <c r="AH59" s="276" t="s">
        <v>218</v>
      </c>
      <c r="AI59" s="70" t="s">
        <v>298</v>
      </c>
      <c r="AJ59" s="264"/>
      <c r="AK59" s="32"/>
    </row>
    <row r="60" spans="1:37" ht="22.5" customHeight="1" x14ac:dyDescent="0.25">
      <c r="A60" s="265" t="s">
        <v>40</v>
      </c>
      <c r="B60" s="266"/>
      <c r="C60" s="35"/>
      <c r="D60" s="266"/>
      <c r="E60" s="271">
        <v>39780</v>
      </c>
      <c r="F60" s="37" t="s">
        <v>270</v>
      </c>
      <c r="G60" s="265"/>
      <c r="H60" s="266" t="s">
        <v>41</v>
      </c>
      <c r="I60" s="266" t="s">
        <v>72</v>
      </c>
      <c r="J60" s="266" t="s">
        <v>41</v>
      </c>
      <c r="K60" s="265"/>
      <c r="L60" s="265"/>
      <c r="M60" s="38"/>
      <c r="N60" s="38"/>
      <c r="O60" s="38">
        <v>41143</v>
      </c>
      <c r="P60" s="39"/>
      <c r="Q60" s="38"/>
      <c r="R60" s="39"/>
      <c r="S60" s="38">
        <v>41150</v>
      </c>
      <c r="T60" s="39"/>
      <c r="U60" s="38">
        <v>41154</v>
      </c>
      <c r="V60" s="39"/>
      <c r="W60" s="38">
        <v>41156</v>
      </c>
      <c r="X60" s="39"/>
      <c r="Y60" s="38"/>
      <c r="Z60" s="39"/>
      <c r="AA60" s="38">
        <v>41161</v>
      </c>
      <c r="AB60" s="39"/>
      <c r="AC60" s="38">
        <v>41165</v>
      </c>
      <c r="AD60" s="39"/>
      <c r="AE60" s="38"/>
      <c r="AF60" s="37">
        <v>39780</v>
      </c>
      <c r="AG60" s="38" t="s">
        <v>270</v>
      </c>
      <c r="AH60" s="266" t="s">
        <v>218</v>
      </c>
      <c r="AI60" s="38"/>
      <c r="AJ60" s="267"/>
      <c r="AK60" s="39"/>
    </row>
    <row r="61" spans="1:37" ht="22.5" customHeight="1" x14ac:dyDescent="0.25">
      <c r="A61" s="114" t="s">
        <v>29</v>
      </c>
      <c r="B61" s="272" t="s">
        <v>68</v>
      </c>
      <c r="C61" s="280"/>
      <c r="D61" s="281"/>
      <c r="E61" s="282">
        <f>SUM(E35,E37,E39,E41,E43,E45,E47,E49,E51,E53,E55,E57,E59,)</f>
        <v>560000</v>
      </c>
      <c r="F61" s="283" t="s">
        <v>270</v>
      </c>
      <c r="G61" s="284"/>
      <c r="H61" s="284"/>
      <c r="I61" s="283"/>
      <c r="J61" s="284"/>
      <c r="K61" s="283"/>
      <c r="L61" s="283"/>
      <c r="M61" s="285"/>
      <c r="N61" s="285"/>
      <c r="O61" s="285"/>
      <c r="P61" s="286"/>
      <c r="Q61" s="285"/>
      <c r="R61" s="286"/>
      <c r="S61" s="285"/>
      <c r="T61" s="286"/>
      <c r="U61" s="285"/>
      <c r="V61" s="286"/>
      <c r="W61" s="285"/>
      <c r="X61" s="286"/>
      <c r="Y61" s="285"/>
      <c r="Z61" s="286"/>
      <c r="AA61" s="285"/>
      <c r="AB61" s="286"/>
      <c r="AC61" s="285"/>
      <c r="AD61" s="286"/>
      <c r="AE61" s="285"/>
      <c r="AF61" s="285"/>
      <c r="AG61" s="285"/>
      <c r="AH61" s="272" t="s">
        <v>68</v>
      </c>
      <c r="AI61" s="70"/>
      <c r="AJ61" s="287"/>
      <c r="AK61" s="286"/>
    </row>
    <row r="62" spans="1:37" ht="22.5" customHeight="1" x14ac:dyDescent="0.25">
      <c r="A62" s="265" t="s">
        <v>40</v>
      </c>
      <c r="B62" s="265" t="s">
        <v>68</v>
      </c>
      <c r="C62" s="152"/>
      <c r="D62" s="265"/>
      <c r="E62" s="288">
        <f>E36+E38+E40+E42+E44+E46+E48+E50+E52+E54+E56+E58+E60</f>
        <v>375013</v>
      </c>
      <c r="F62" s="274" t="s">
        <v>270</v>
      </c>
      <c r="G62" s="265"/>
      <c r="H62" s="265"/>
      <c r="I62" s="265"/>
      <c r="J62" s="265"/>
      <c r="K62" s="265"/>
      <c r="L62" s="265"/>
      <c r="M62" s="265"/>
      <c r="N62" s="265"/>
      <c r="O62" s="265"/>
      <c r="P62" s="265"/>
      <c r="Q62" s="265"/>
      <c r="R62" s="265"/>
      <c r="S62" s="265"/>
      <c r="T62" s="265"/>
      <c r="U62" s="265"/>
      <c r="V62" s="265"/>
      <c r="W62" s="265"/>
      <c r="X62" s="265"/>
      <c r="Y62" s="265"/>
      <c r="Z62" s="265"/>
      <c r="AA62" s="265"/>
      <c r="AB62" s="265"/>
      <c r="AC62" s="265"/>
      <c r="AD62" s="265"/>
      <c r="AE62" s="265"/>
      <c r="AF62" s="274">
        <f>AF36+AF38+AF40+AF42+AF44+AF46+AF48+AF50+AF52+AF54+AF56+AF58+AF60</f>
        <v>375013</v>
      </c>
      <c r="AG62" s="265" t="s">
        <v>270</v>
      </c>
      <c r="AH62" s="265" t="s">
        <v>68</v>
      </c>
      <c r="AI62" s="38"/>
      <c r="AJ62" s="269">
        <f>SUM(AJ36,AJ38,AJ40,AJ42,AJ44,AJ46,AJ48,AJ50,AJ52,AJ54,AJ56,AJ58,AJ60)</f>
        <v>167020.484</v>
      </c>
      <c r="AK62" s="265"/>
    </row>
    <row r="63" spans="1:37" ht="48" customHeight="1" x14ac:dyDescent="0.25">
      <c r="A63" s="114" t="s">
        <v>29</v>
      </c>
      <c r="B63" s="17" t="s">
        <v>88</v>
      </c>
      <c r="C63" s="53" t="s">
        <v>89</v>
      </c>
      <c r="D63" s="262" t="s">
        <v>246</v>
      </c>
      <c r="E63" s="270">
        <v>130000</v>
      </c>
      <c r="F63" s="56" t="s">
        <v>270</v>
      </c>
      <c r="G63" s="114"/>
      <c r="H63" s="114" t="s">
        <v>41</v>
      </c>
      <c r="I63" s="56" t="s">
        <v>39</v>
      </c>
      <c r="J63" s="114" t="s">
        <v>41</v>
      </c>
      <c r="K63" s="56" t="s">
        <v>262</v>
      </c>
      <c r="L63" s="56" t="s">
        <v>262</v>
      </c>
      <c r="M63" s="57" t="s">
        <v>271</v>
      </c>
      <c r="N63" s="57" t="s">
        <v>271</v>
      </c>
      <c r="O63" s="57">
        <v>39548</v>
      </c>
      <c r="P63" s="58">
        <v>7</v>
      </c>
      <c r="Q63" s="57">
        <f>O63+P63</f>
        <v>39555</v>
      </c>
      <c r="R63" s="58">
        <v>44</v>
      </c>
      <c r="S63" s="57">
        <f>Q63+R63</f>
        <v>39599</v>
      </c>
      <c r="T63" s="58">
        <v>30</v>
      </c>
      <c r="U63" s="57">
        <f>S63+T63</f>
        <v>39629</v>
      </c>
      <c r="V63" s="58">
        <v>41</v>
      </c>
      <c r="W63" s="57">
        <f>U63+V63</f>
        <v>39670</v>
      </c>
      <c r="X63" s="58">
        <v>1</v>
      </c>
      <c r="Y63" s="57">
        <f t="shared" ref="Y63:Y71" si="16">W63+X63</f>
        <v>39671</v>
      </c>
      <c r="Z63" s="58">
        <v>7</v>
      </c>
      <c r="AA63" s="57">
        <f t="shared" ref="AA63:AA71" si="17">Y63+Z63</f>
        <v>39678</v>
      </c>
      <c r="AB63" s="58">
        <v>15</v>
      </c>
      <c r="AC63" s="57">
        <f>AA63+AB63</f>
        <v>39693</v>
      </c>
      <c r="AD63" s="58">
        <v>75</v>
      </c>
      <c r="AE63" s="57">
        <f>AC63+AD63</f>
        <v>39768</v>
      </c>
      <c r="AF63" s="57"/>
      <c r="AG63" s="57"/>
      <c r="AH63" s="17" t="s">
        <v>88</v>
      </c>
      <c r="AI63" s="70" t="s">
        <v>295</v>
      </c>
      <c r="AJ63" s="261"/>
      <c r="AK63" s="55"/>
    </row>
    <row r="64" spans="1:37" ht="22.5" customHeight="1" x14ac:dyDescent="0.25">
      <c r="A64" s="265" t="s">
        <v>40</v>
      </c>
      <c r="B64" s="289"/>
      <c r="C64" s="144"/>
      <c r="D64" s="290"/>
      <c r="E64" s="271">
        <v>125492.54</v>
      </c>
      <c r="F64" s="37" t="s">
        <v>270</v>
      </c>
      <c r="G64" s="265"/>
      <c r="H64" s="265"/>
      <c r="I64" s="37"/>
      <c r="J64" s="265"/>
      <c r="K64" s="37"/>
      <c r="L64" s="37"/>
      <c r="M64" s="38"/>
      <c r="N64" s="38"/>
      <c r="O64" s="38">
        <v>39548</v>
      </c>
      <c r="P64" s="39">
        <v>7</v>
      </c>
      <c r="Q64" s="38">
        <f>O64+P64</f>
        <v>39555</v>
      </c>
      <c r="R64" s="39">
        <v>44</v>
      </c>
      <c r="S64" s="38">
        <f>Q64+R64</f>
        <v>39599</v>
      </c>
      <c r="T64" s="39">
        <v>30</v>
      </c>
      <c r="U64" s="38">
        <f>S64+T64</f>
        <v>39629</v>
      </c>
      <c r="V64" s="39">
        <v>41</v>
      </c>
      <c r="W64" s="38">
        <f>U64+V64</f>
        <v>39670</v>
      </c>
      <c r="X64" s="39">
        <v>1</v>
      </c>
      <c r="Y64" s="38">
        <f t="shared" si="16"/>
        <v>39671</v>
      </c>
      <c r="Z64" s="39">
        <v>7</v>
      </c>
      <c r="AA64" s="38">
        <f t="shared" si="17"/>
        <v>39678</v>
      </c>
      <c r="AB64" s="39">
        <v>20</v>
      </c>
      <c r="AC64" s="38">
        <f>AA64+AB64</f>
        <v>39698</v>
      </c>
      <c r="AD64" s="39">
        <v>75</v>
      </c>
      <c r="AE64" s="38">
        <v>39773</v>
      </c>
      <c r="AF64" s="37">
        <v>125492.54</v>
      </c>
      <c r="AG64" s="38" t="s">
        <v>270</v>
      </c>
      <c r="AH64" s="289" t="s">
        <v>88</v>
      </c>
      <c r="AI64" s="38"/>
      <c r="AJ64" s="267">
        <v>125492.54</v>
      </c>
      <c r="AK64" s="265"/>
    </row>
    <row r="65" spans="1:37" ht="45.75" customHeight="1" x14ac:dyDescent="0.25">
      <c r="A65" s="114" t="s">
        <v>29</v>
      </c>
      <c r="B65" s="17" t="s">
        <v>90</v>
      </c>
      <c r="C65" s="53" t="s">
        <v>91</v>
      </c>
      <c r="D65" s="262" t="s">
        <v>246</v>
      </c>
      <c r="E65" s="270">
        <v>130000</v>
      </c>
      <c r="F65" s="56" t="s">
        <v>270</v>
      </c>
      <c r="G65" s="114"/>
      <c r="H65" s="114" t="s">
        <v>41</v>
      </c>
      <c r="I65" s="56" t="s">
        <v>39</v>
      </c>
      <c r="J65" s="114" t="s">
        <v>41</v>
      </c>
      <c r="K65" s="56" t="s">
        <v>262</v>
      </c>
      <c r="L65" s="56" t="s">
        <v>262</v>
      </c>
      <c r="M65" s="57" t="s">
        <v>271</v>
      </c>
      <c r="N65" s="57" t="s">
        <v>271</v>
      </c>
      <c r="O65" s="57">
        <v>39548</v>
      </c>
      <c r="P65" s="58">
        <v>7</v>
      </c>
      <c r="Q65" s="57">
        <f>O65+P65</f>
        <v>39555</v>
      </c>
      <c r="R65" s="58">
        <v>44</v>
      </c>
      <c r="S65" s="57">
        <f>Q65+R65</f>
        <v>39599</v>
      </c>
      <c r="T65" s="58">
        <v>30</v>
      </c>
      <c r="U65" s="57">
        <f>S65+T65</f>
        <v>39629</v>
      </c>
      <c r="V65" s="58">
        <v>41</v>
      </c>
      <c r="W65" s="57">
        <v>39729</v>
      </c>
      <c r="X65" s="58">
        <v>6</v>
      </c>
      <c r="Y65" s="57">
        <f t="shared" si="16"/>
        <v>39735</v>
      </c>
      <c r="Z65" s="58">
        <v>5</v>
      </c>
      <c r="AA65" s="57">
        <f t="shared" si="17"/>
        <v>39740</v>
      </c>
      <c r="AB65" s="58">
        <v>4</v>
      </c>
      <c r="AC65" s="57">
        <f>AA65+AB65</f>
        <v>39744</v>
      </c>
      <c r="AD65" s="58">
        <v>75</v>
      </c>
      <c r="AE65" s="57"/>
      <c r="AF65" s="57"/>
      <c r="AG65" s="57"/>
      <c r="AH65" s="17" t="s">
        <v>90</v>
      </c>
      <c r="AI65" s="70" t="s">
        <v>295</v>
      </c>
      <c r="AJ65" s="261"/>
      <c r="AK65" s="55"/>
    </row>
    <row r="66" spans="1:37" ht="22.5" customHeight="1" x14ac:dyDescent="0.25">
      <c r="A66" s="265" t="s">
        <v>92</v>
      </c>
      <c r="B66" s="290"/>
      <c r="C66" s="35"/>
      <c r="D66" s="266"/>
      <c r="E66" s="271">
        <v>119826</v>
      </c>
      <c r="F66" s="37" t="s">
        <v>270</v>
      </c>
      <c r="G66" s="265"/>
      <c r="H66" s="265"/>
      <c r="I66" s="37"/>
      <c r="J66" s="265"/>
      <c r="K66" s="37"/>
      <c r="L66" s="37"/>
      <c r="M66" s="38"/>
      <c r="N66" s="38"/>
      <c r="O66" s="38"/>
      <c r="P66" s="39"/>
      <c r="Q66" s="38"/>
      <c r="R66" s="39"/>
      <c r="S66" s="38"/>
      <c r="T66" s="39"/>
      <c r="U66" s="38"/>
      <c r="V66" s="39"/>
      <c r="W66" s="38">
        <v>39729</v>
      </c>
      <c r="X66" s="39">
        <v>6</v>
      </c>
      <c r="Y66" s="38">
        <f t="shared" si="16"/>
        <v>39735</v>
      </c>
      <c r="Z66" s="39">
        <v>5</v>
      </c>
      <c r="AA66" s="38">
        <f t="shared" si="17"/>
        <v>39740</v>
      </c>
      <c r="AB66" s="39">
        <v>4</v>
      </c>
      <c r="AC66" s="38">
        <f t="shared" ref="AC66:AC71" si="18">AA66+AB66</f>
        <v>39744</v>
      </c>
      <c r="AD66" s="39">
        <v>75</v>
      </c>
      <c r="AE66" s="38">
        <f>AC66+AD66</f>
        <v>39819</v>
      </c>
      <c r="AF66" s="37">
        <v>119826</v>
      </c>
      <c r="AG66" s="38" t="s">
        <v>270</v>
      </c>
      <c r="AH66" s="290" t="s">
        <v>90</v>
      </c>
      <c r="AI66" s="38"/>
      <c r="AJ66" s="267">
        <v>119826</v>
      </c>
      <c r="AK66" s="265"/>
    </row>
    <row r="67" spans="1:37" ht="36.75" customHeight="1" x14ac:dyDescent="0.25">
      <c r="A67" s="114" t="s">
        <v>29</v>
      </c>
      <c r="B67" s="17" t="s">
        <v>93</v>
      </c>
      <c r="C67" s="53" t="s">
        <v>94</v>
      </c>
      <c r="D67" s="262" t="s">
        <v>246</v>
      </c>
      <c r="E67" s="270">
        <v>130000</v>
      </c>
      <c r="F67" s="56" t="s">
        <v>270</v>
      </c>
      <c r="G67" s="114"/>
      <c r="H67" s="114" t="s">
        <v>41</v>
      </c>
      <c r="I67" s="56" t="s">
        <v>39</v>
      </c>
      <c r="J67" s="114" t="s">
        <v>41</v>
      </c>
      <c r="K67" s="56" t="s">
        <v>262</v>
      </c>
      <c r="L67" s="56" t="s">
        <v>262</v>
      </c>
      <c r="M67" s="57" t="s">
        <v>271</v>
      </c>
      <c r="N67" s="57" t="s">
        <v>271</v>
      </c>
      <c r="O67" s="57">
        <v>39548</v>
      </c>
      <c r="P67" s="58">
        <v>7</v>
      </c>
      <c r="Q67" s="57">
        <f t="shared" ref="Q67:Q86" si="19">O67+P67</f>
        <v>39555</v>
      </c>
      <c r="R67" s="58">
        <v>44</v>
      </c>
      <c r="S67" s="57">
        <f t="shared" ref="S67:S87" si="20">Q67+R67</f>
        <v>39599</v>
      </c>
      <c r="T67" s="58">
        <v>30</v>
      </c>
      <c r="U67" s="57">
        <f>S67+T67</f>
        <v>39629</v>
      </c>
      <c r="V67" s="58">
        <v>41</v>
      </c>
      <c r="W67" s="57">
        <f>U67+V67</f>
        <v>39670</v>
      </c>
      <c r="X67" s="58">
        <v>1</v>
      </c>
      <c r="Y67" s="57">
        <f t="shared" si="16"/>
        <v>39671</v>
      </c>
      <c r="Z67" s="58">
        <v>7</v>
      </c>
      <c r="AA67" s="57">
        <f t="shared" si="17"/>
        <v>39678</v>
      </c>
      <c r="AB67" s="58">
        <v>15</v>
      </c>
      <c r="AC67" s="57">
        <f t="shared" si="18"/>
        <v>39693</v>
      </c>
      <c r="AD67" s="58">
        <v>75</v>
      </c>
      <c r="AE67" s="57">
        <f>AC67+AD67</f>
        <v>39768</v>
      </c>
      <c r="AF67" s="57"/>
      <c r="AG67" s="57"/>
      <c r="AH67" s="17" t="s">
        <v>93</v>
      </c>
      <c r="AI67" s="70" t="s">
        <v>295</v>
      </c>
      <c r="AJ67" s="261"/>
      <c r="AK67" s="55"/>
    </row>
    <row r="68" spans="1:37" ht="22.5" customHeight="1" x14ac:dyDescent="0.25">
      <c r="A68" s="265" t="s">
        <v>40</v>
      </c>
      <c r="B68" s="290"/>
      <c r="C68" s="35"/>
      <c r="D68" s="266"/>
      <c r="E68" s="271">
        <v>125492.54</v>
      </c>
      <c r="F68" s="37" t="s">
        <v>270</v>
      </c>
      <c r="G68" s="265"/>
      <c r="H68" s="265"/>
      <c r="I68" s="37"/>
      <c r="J68" s="265"/>
      <c r="K68" s="37"/>
      <c r="L68" s="37"/>
      <c r="M68" s="38"/>
      <c r="N68" s="38"/>
      <c r="O68" s="38">
        <v>39548</v>
      </c>
      <c r="P68" s="39">
        <v>7</v>
      </c>
      <c r="Q68" s="38">
        <f t="shared" si="19"/>
        <v>39555</v>
      </c>
      <c r="R68" s="39">
        <v>44</v>
      </c>
      <c r="S68" s="38">
        <f t="shared" si="20"/>
        <v>39599</v>
      </c>
      <c r="T68" s="39">
        <v>30</v>
      </c>
      <c r="U68" s="38">
        <f>S68+T68</f>
        <v>39629</v>
      </c>
      <c r="V68" s="39">
        <v>41</v>
      </c>
      <c r="W68" s="38">
        <f>U68+V68</f>
        <v>39670</v>
      </c>
      <c r="X68" s="39">
        <v>1</v>
      </c>
      <c r="Y68" s="38">
        <f t="shared" si="16"/>
        <v>39671</v>
      </c>
      <c r="Z68" s="39">
        <v>7</v>
      </c>
      <c r="AA68" s="38">
        <f t="shared" si="17"/>
        <v>39678</v>
      </c>
      <c r="AB68" s="39">
        <v>20</v>
      </c>
      <c r="AC68" s="38">
        <f t="shared" si="18"/>
        <v>39698</v>
      </c>
      <c r="AD68" s="39">
        <v>75</v>
      </c>
      <c r="AE68" s="38">
        <v>39773</v>
      </c>
      <c r="AF68" s="37">
        <v>125492.54</v>
      </c>
      <c r="AG68" s="38" t="s">
        <v>270</v>
      </c>
      <c r="AH68" s="290" t="s">
        <v>93</v>
      </c>
      <c r="AI68" s="38"/>
      <c r="AJ68" s="269">
        <v>125590</v>
      </c>
      <c r="AK68" s="265"/>
    </row>
    <row r="69" spans="1:37" ht="40.5" customHeight="1" x14ac:dyDescent="0.25">
      <c r="A69" s="114" t="s">
        <v>29</v>
      </c>
      <c r="B69" s="17" t="s">
        <v>95</v>
      </c>
      <c r="C69" s="53" t="s">
        <v>96</v>
      </c>
      <c r="D69" s="262" t="s">
        <v>246</v>
      </c>
      <c r="E69" s="270">
        <v>130000</v>
      </c>
      <c r="F69" s="56" t="s">
        <v>270</v>
      </c>
      <c r="G69" s="114"/>
      <c r="H69" s="114" t="s">
        <v>41</v>
      </c>
      <c r="I69" s="56" t="s">
        <v>39</v>
      </c>
      <c r="J69" s="114" t="s">
        <v>41</v>
      </c>
      <c r="K69" s="56" t="s">
        <v>262</v>
      </c>
      <c r="L69" s="56" t="s">
        <v>262</v>
      </c>
      <c r="M69" s="57" t="s">
        <v>271</v>
      </c>
      <c r="N69" s="57" t="s">
        <v>271</v>
      </c>
      <c r="O69" s="57">
        <v>39548</v>
      </c>
      <c r="P69" s="58">
        <v>7</v>
      </c>
      <c r="Q69" s="57">
        <f t="shared" si="19"/>
        <v>39555</v>
      </c>
      <c r="R69" s="58">
        <v>44</v>
      </c>
      <c r="S69" s="57">
        <f t="shared" si="20"/>
        <v>39599</v>
      </c>
      <c r="T69" s="58">
        <v>30</v>
      </c>
      <c r="U69" s="57">
        <f>S69+T69</f>
        <v>39629</v>
      </c>
      <c r="V69" s="58">
        <v>41</v>
      </c>
      <c r="W69" s="57">
        <f>U69+V69</f>
        <v>39670</v>
      </c>
      <c r="X69" s="58">
        <v>1</v>
      </c>
      <c r="Y69" s="57">
        <f t="shared" si="16"/>
        <v>39671</v>
      </c>
      <c r="Z69" s="58">
        <v>7</v>
      </c>
      <c r="AA69" s="57">
        <f t="shared" si="17"/>
        <v>39678</v>
      </c>
      <c r="AB69" s="58">
        <v>15</v>
      </c>
      <c r="AC69" s="57">
        <f t="shared" si="18"/>
        <v>39693</v>
      </c>
      <c r="AD69" s="58">
        <v>75</v>
      </c>
      <c r="AE69" s="57">
        <f>AC69+AD69</f>
        <v>39768</v>
      </c>
      <c r="AF69" s="57"/>
      <c r="AG69" s="57"/>
      <c r="AH69" s="17" t="s">
        <v>95</v>
      </c>
      <c r="AI69" s="70" t="s">
        <v>295</v>
      </c>
      <c r="AJ69" s="261"/>
      <c r="AK69" s="55"/>
    </row>
    <row r="70" spans="1:37" ht="22.5" customHeight="1" x14ac:dyDescent="0.25">
      <c r="A70" s="265" t="s">
        <v>40</v>
      </c>
      <c r="B70" s="290"/>
      <c r="C70" s="35"/>
      <c r="D70" s="266"/>
      <c r="E70" s="271">
        <v>125577.66</v>
      </c>
      <c r="F70" s="37" t="s">
        <v>270</v>
      </c>
      <c r="G70" s="265"/>
      <c r="H70" s="265"/>
      <c r="I70" s="37"/>
      <c r="J70" s="265"/>
      <c r="K70" s="37"/>
      <c r="L70" s="37"/>
      <c r="M70" s="38"/>
      <c r="N70" s="38"/>
      <c r="O70" s="38">
        <v>39548</v>
      </c>
      <c r="P70" s="39">
        <v>7</v>
      </c>
      <c r="Q70" s="38">
        <f t="shared" si="19"/>
        <v>39555</v>
      </c>
      <c r="R70" s="39">
        <v>44</v>
      </c>
      <c r="S70" s="38">
        <f t="shared" si="20"/>
        <v>39599</v>
      </c>
      <c r="T70" s="39">
        <v>30</v>
      </c>
      <c r="U70" s="38">
        <f>S70+T70</f>
        <v>39629</v>
      </c>
      <c r="V70" s="39">
        <v>41</v>
      </c>
      <c r="W70" s="38">
        <f>U70+V70</f>
        <v>39670</v>
      </c>
      <c r="X70" s="39">
        <v>1</v>
      </c>
      <c r="Y70" s="38">
        <f t="shared" si="16"/>
        <v>39671</v>
      </c>
      <c r="Z70" s="39">
        <v>7</v>
      </c>
      <c r="AA70" s="38">
        <f t="shared" si="17"/>
        <v>39678</v>
      </c>
      <c r="AB70" s="39">
        <v>20</v>
      </c>
      <c r="AC70" s="38">
        <f t="shared" si="18"/>
        <v>39698</v>
      </c>
      <c r="AD70" s="39">
        <v>75</v>
      </c>
      <c r="AE70" s="38">
        <v>39773</v>
      </c>
      <c r="AF70" s="37">
        <v>125577.66</v>
      </c>
      <c r="AG70" s="38" t="s">
        <v>270</v>
      </c>
      <c r="AH70" s="290" t="s">
        <v>95</v>
      </c>
      <c r="AI70" s="38"/>
      <c r="AJ70" s="269">
        <v>125590</v>
      </c>
      <c r="AK70" s="265"/>
    </row>
    <row r="71" spans="1:37" ht="39.75" customHeight="1" x14ac:dyDescent="0.25">
      <c r="A71" s="114" t="s">
        <v>29</v>
      </c>
      <c r="B71" s="17" t="s">
        <v>97</v>
      </c>
      <c r="C71" s="53" t="s">
        <v>98</v>
      </c>
      <c r="D71" s="262" t="s">
        <v>246</v>
      </c>
      <c r="E71" s="270">
        <v>130000</v>
      </c>
      <c r="F71" s="56" t="s">
        <v>270</v>
      </c>
      <c r="G71" s="114"/>
      <c r="H71" s="114" t="s">
        <v>41</v>
      </c>
      <c r="I71" s="56" t="s">
        <v>39</v>
      </c>
      <c r="J71" s="114" t="s">
        <v>41</v>
      </c>
      <c r="K71" s="56" t="s">
        <v>262</v>
      </c>
      <c r="L71" s="56" t="s">
        <v>262</v>
      </c>
      <c r="M71" s="57" t="s">
        <v>271</v>
      </c>
      <c r="N71" s="57" t="s">
        <v>271</v>
      </c>
      <c r="O71" s="57">
        <v>39715</v>
      </c>
      <c r="P71" s="58">
        <v>13</v>
      </c>
      <c r="Q71" s="57">
        <f t="shared" si="19"/>
        <v>39728</v>
      </c>
      <c r="R71" s="58">
        <v>2</v>
      </c>
      <c r="S71" s="57">
        <f t="shared" si="20"/>
        <v>39730</v>
      </c>
      <c r="T71" s="58">
        <v>27</v>
      </c>
      <c r="U71" s="57">
        <f>S71+T71</f>
        <v>39757</v>
      </c>
      <c r="V71" s="58">
        <v>30</v>
      </c>
      <c r="W71" s="57">
        <f>U71+V71</f>
        <v>39787</v>
      </c>
      <c r="X71" s="58">
        <v>7</v>
      </c>
      <c r="Y71" s="57">
        <f t="shared" si="16"/>
        <v>39794</v>
      </c>
      <c r="Z71" s="58">
        <v>7</v>
      </c>
      <c r="AA71" s="57">
        <f t="shared" si="17"/>
        <v>39801</v>
      </c>
      <c r="AB71" s="58">
        <v>15</v>
      </c>
      <c r="AC71" s="57">
        <f t="shared" si="18"/>
        <v>39816</v>
      </c>
      <c r="AD71" s="58">
        <v>75</v>
      </c>
      <c r="AE71" s="57">
        <f>AC71+AD71</f>
        <v>39891</v>
      </c>
      <c r="AF71" s="57"/>
      <c r="AG71" s="57"/>
      <c r="AH71" s="17" t="s">
        <v>97</v>
      </c>
      <c r="AI71" s="70" t="s">
        <v>290</v>
      </c>
      <c r="AJ71" s="261"/>
      <c r="AK71" s="291"/>
    </row>
    <row r="72" spans="1:37" ht="22.5" customHeight="1" x14ac:dyDescent="0.25">
      <c r="A72" s="265" t="s">
        <v>40</v>
      </c>
      <c r="B72" s="290"/>
      <c r="C72" s="35"/>
      <c r="D72" s="266"/>
      <c r="E72" s="271">
        <v>139945</v>
      </c>
      <c r="F72" s="37" t="s">
        <v>270</v>
      </c>
      <c r="G72" s="265"/>
      <c r="H72" s="265"/>
      <c r="I72" s="37"/>
      <c r="J72" s="265"/>
      <c r="K72" s="37"/>
      <c r="L72" s="37"/>
      <c r="M72" s="38"/>
      <c r="N72" s="38"/>
      <c r="O72" s="38">
        <v>39715</v>
      </c>
      <c r="P72" s="39">
        <v>13</v>
      </c>
      <c r="Q72" s="38">
        <f t="shared" si="19"/>
        <v>39728</v>
      </c>
      <c r="R72" s="39">
        <v>2</v>
      </c>
      <c r="S72" s="38">
        <f t="shared" si="20"/>
        <v>39730</v>
      </c>
      <c r="T72" s="39">
        <v>27</v>
      </c>
      <c r="U72" s="38">
        <v>39757</v>
      </c>
      <c r="V72" s="39">
        <v>14</v>
      </c>
      <c r="W72" s="38">
        <v>39771</v>
      </c>
      <c r="X72" s="39">
        <v>23</v>
      </c>
      <c r="Y72" s="38">
        <v>39794</v>
      </c>
      <c r="Z72" s="39">
        <v>5</v>
      </c>
      <c r="AA72" s="38">
        <v>39799</v>
      </c>
      <c r="AB72" s="39">
        <v>54</v>
      </c>
      <c r="AC72" s="38" t="s">
        <v>99</v>
      </c>
      <c r="AD72" s="39">
        <v>75</v>
      </c>
      <c r="AE72" s="38">
        <v>39923</v>
      </c>
      <c r="AF72" s="37">
        <v>139945</v>
      </c>
      <c r="AG72" s="38" t="s">
        <v>270</v>
      </c>
      <c r="AH72" s="290" t="s">
        <v>97</v>
      </c>
      <c r="AI72" s="38"/>
      <c r="AJ72" s="269">
        <v>139946</v>
      </c>
      <c r="AK72" s="265"/>
    </row>
    <row r="73" spans="1:37" ht="38.25" customHeight="1" x14ac:dyDescent="0.25">
      <c r="A73" s="114" t="s">
        <v>29</v>
      </c>
      <c r="B73" s="17" t="s">
        <v>100</v>
      </c>
      <c r="C73" s="53" t="s">
        <v>101</v>
      </c>
      <c r="D73" s="262" t="s">
        <v>246</v>
      </c>
      <c r="E73" s="270">
        <v>130000</v>
      </c>
      <c r="F73" s="56" t="s">
        <v>270</v>
      </c>
      <c r="G73" s="114"/>
      <c r="H73" s="114" t="s">
        <v>41</v>
      </c>
      <c r="I73" s="56" t="s">
        <v>39</v>
      </c>
      <c r="J73" s="114" t="s">
        <v>41</v>
      </c>
      <c r="K73" s="56" t="s">
        <v>262</v>
      </c>
      <c r="L73" s="56" t="s">
        <v>262</v>
      </c>
      <c r="M73" s="57" t="s">
        <v>271</v>
      </c>
      <c r="N73" s="57" t="s">
        <v>271</v>
      </c>
      <c r="O73" s="57">
        <v>39715</v>
      </c>
      <c r="P73" s="58">
        <v>13</v>
      </c>
      <c r="Q73" s="57">
        <f t="shared" si="19"/>
        <v>39728</v>
      </c>
      <c r="R73" s="58">
        <v>2</v>
      </c>
      <c r="S73" s="57">
        <f t="shared" si="20"/>
        <v>39730</v>
      </c>
      <c r="T73" s="58">
        <v>27</v>
      </c>
      <c r="U73" s="57">
        <f>S73+T73</f>
        <v>39757</v>
      </c>
      <c r="V73" s="58">
        <v>30</v>
      </c>
      <c r="W73" s="57">
        <f>U73+V73</f>
        <v>39787</v>
      </c>
      <c r="X73" s="58">
        <v>7</v>
      </c>
      <c r="Y73" s="57">
        <f>W73+X73</f>
        <v>39794</v>
      </c>
      <c r="Z73" s="58">
        <v>7</v>
      </c>
      <c r="AA73" s="57">
        <f>Y73+Z73</f>
        <v>39801</v>
      </c>
      <c r="AB73" s="58">
        <v>15</v>
      </c>
      <c r="AC73" s="57">
        <f>AA73+AB73</f>
        <v>39816</v>
      </c>
      <c r="AD73" s="58">
        <v>75</v>
      </c>
      <c r="AE73" s="57">
        <f>AC73+AD73</f>
        <v>39891</v>
      </c>
      <c r="AF73" s="57"/>
      <c r="AG73" s="57"/>
      <c r="AH73" s="17" t="s">
        <v>100</v>
      </c>
      <c r="AI73" s="70" t="s">
        <v>290</v>
      </c>
      <c r="AJ73" s="261"/>
      <c r="AK73" s="86"/>
    </row>
    <row r="74" spans="1:37" ht="22.5" customHeight="1" x14ac:dyDescent="0.25">
      <c r="A74" s="265" t="s">
        <v>40</v>
      </c>
      <c r="B74" s="290"/>
      <c r="C74" s="35"/>
      <c r="D74" s="266"/>
      <c r="E74" s="271">
        <v>139595</v>
      </c>
      <c r="F74" s="37" t="s">
        <v>270</v>
      </c>
      <c r="G74" s="265"/>
      <c r="H74" s="265"/>
      <c r="I74" s="37"/>
      <c r="J74" s="265"/>
      <c r="K74" s="37"/>
      <c r="L74" s="37"/>
      <c r="M74" s="38"/>
      <c r="N74" s="38"/>
      <c r="O74" s="38">
        <v>39715</v>
      </c>
      <c r="P74" s="39">
        <v>13</v>
      </c>
      <c r="Q74" s="38">
        <f t="shared" si="19"/>
        <v>39728</v>
      </c>
      <c r="R74" s="39">
        <v>2</v>
      </c>
      <c r="S74" s="38">
        <f t="shared" si="20"/>
        <v>39730</v>
      </c>
      <c r="T74" s="39">
        <v>27</v>
      </c>
      <c r="U74" s="38">
        <v>39757</v>
      </c>
      <c r="V74" s="39">
        <v>14</v>
      </c>
      <c r="W74" s="38">
        <v>39771</v>
      </c>
      <c r="X74" s="39">
        <v>23</v>
      </c>
      <c r="Y74" s="38">
        <v>39794</v>
      </c>
      <c r="Z74" s="39">
        <v>5</v>
      </c>
      <c r="AA74" s="38">
        <v>39799</v>
      </c>
      <c r="AB74" s="39">
        <v>54</v>
      </c>
      <c r="AC74" s="38" t="s">
        <v>99</v>
      </c>
      <c r="AD74" s="39">
        <v>75</v>
      </c>
      <c r="AE74" s="38">
        <v>39923</v>
      </c>
      <c r="AF74" s="37">
        <v>139595</v>
      </c>
      <c r="AG74" s="38" t="s">
        <v>270</v>
      </c>
      <c r="AH74" s="290" t="s">
        <v>100</v>
      </c>
      <c r="AI74" s="38"/>
      <c r="AJ74" s="269">
        <v>139596</v>
      </c>
      <c r="AK74" s="265"/>
    </row>
    <row r="75" spans="1:37" ht="41.25" customHeight="1" x14ac:dyDescent="0.25">
      <c r="A75" s="114" t="s">
        <v>29</v>
      </c>
      <c r="B75" s="17" t="s">
        <v>102</v>
      </c>
      <c r="C75" s="53" t="s">
        <v>103</v>
      </c>
      <c r="D75" s="262" t="s">
        <v>246</v>
      </c>
      <c r="E75" s="270">
        <v>130000</v>
      </c>
      <c r="F75" s="56" t="s">
        <v>270</v>
      </c>
      <c r="G75" s="114"/>
      <c r="H75" s="114" t="s">
        <v>41</v>
      </c>
      <c r="I75" s="56" t="s">
        <v>39</v>
      </c>
      <c r="J75" s="114" t="s">
        <v>41</v>
      </c>
      <c r="K75" s="56" t="s">
        <v>262</v>
      </c>
      <c r="L75" s="56" t="s">
        <v>262</v>
      </c>
      <c r="M75" s="57" t="s">
        <v>271</v>
      </c>
      <c r="N75" s="57" t="s">
        <v>271</v>
      </c>
      <c r="O75" s="57">
        <v>39715</v>
      </c>
      <c r="P75" s="58">
        <v>13</v>
      </c>
      <c r="Q75" s="57">
        <f t="shared" si="19"/>
        <v>39728</v>
      </c>
      <c r="R75" s="58">
        <v>2</v>
      </c>
      <c r="S75" s="57">
        <f t="shared" si="20"/>
        <v>39730</v>
      </c>
      <c r="T75" s="58">
        <v>27</v>
      </c>
      <c r="U75" s="57">
        <f>S75+T75</f>
        <v>39757</v>
      </c>
      <c r="V75" s="58">
        <v>30</v>
      </c>
      <c r="W75" s="57">
        <f>U75+V75</f>
        <v>39787</v>
      </c>
      <c r="X75" s="58">
        <v>7</v>
      </c>
      <c r="Y75" s="57">
        <f>W75+X75</f>
        <v>39794</v>
      </c>
      <c r="Z75" s="58">
        <v>7</v>
      </c>
      <c r="AA75" s="57">
        <f>Y75+Z75</f>
        <v>39801</v>
      </c>
      <c r="AB75" s="58">
        <v>15</v>
      </c>
      <c r="AC75" s="57">
        <f>AA75+AB75</f>
        <v>39816</v>
      </c>
      <c r="AD75" s="58">
        <v>75</v>
      </c>
      <c r="AE75" s="57">
        <f>AC75+AD75</f>
        <v>39891</v>
      </c>
      <c r="AF75" s="57"/>
      <c r="AG75" s="57"/>
      <c r="AH75" s="17" t="s">
        <v>102</v>
      </c>
      <c r="AI75" s="70" t="s">
        <v>290</v>
      </c>
      <c r="AJ75" s="261"/>
      <c r="AK75" s="55"/>
    </row>
    <row r="76" spans="1:37" ht="22.5" customHeight="1" x14ac:dyDescent="0.25">
      <c r="A76" s="265" t="s">
        <v>40</v>
      </c>
      <c r="B76" s="290"/>
      <c r="C76" s="35"/>
      <c r="D76" s="266"/>
      <c r="E76" s="271">
        <v>139946</v>
      </c>
      <c r="F76" s="37" t="s">
        <v>270</v>
      </c>
      <c r="G76" s="265"/>
      <c r="H76" s="265"/>
      <c r="I76" s="37"/>
      <c r="J76" s="265"/>
      <c r="K76" s="37"/>
      <c r="L76" s="37"/>
      <c r="M76" s="38"/>
      <c r="N76" s="38"/>
      <c r="O76" s="38">
        <v>39715</v>
      </c>
      <c r="P76" s="39">
        <v>13</v>
      </c>
      <c r="Q76" s="38">
        <f t="shared" si="19"/>
        <v>39728</v>
      </c>
      <c r="R76" s="39">
        <v>2</v>
      </c>
      <c r="S76" s="38">
        <f t="shared" si="20"/>
        <v>39730</v>
      </c>
      <c r="T76" s="39">
        <v>27</v>
      </c>
      <c r="U76" s="38">
        <v>39757</v>
      </c>
      <c r="V76" s="39">
        <v>14</v>
      </c>
      <c r="W76" s="38">
        <v>39771</v>
      </c>
      <c r="X76" s="39">
        <v>23</v>
      </c>
      <c r="Y76" s="38">
        <v>39794</v>
      </c>
      <c r="Z76" s="39">
        <v>5</v>
      </c>
      <c r="AA76" s="38">
        <v>39799</v>
      </c>
      <c r="AB76" s="39">
        <v>54</v>
      </c>
      <c r="AC76" s="38">
        <v>39848</v>
      </c>
      <c r="AD76" s="39">
        <v>75</v>
      </c>
      <c r="AE76" s="38">
        <v>39923</v>
      </c>
      <c r="AF76" s="37">
        <v>139946</v>
      </c>
      <c r="AG76" s="38" t="s">
        <v>270</v>
      </c>
      <c r="AH76" s="290" t="s">
        <v>102</v>
      </c>
      <c r="AI76" s="38"/>
      <c r="AJ76" s="269">
        <v>139946</v>
      </c>
      <c r="AK76" s="265"/>
    </row>
    <row r="77" spans="1:37" ht="36.75" customHeight="1" x14ac:dyDescent="0.25">
      <c r="A77" s="114" t="s">
        <v>29</v>
      </c>
      <c r="B77" s="17" t="s">
        <v>104</v>
      </c>
      <c r="C77" s="53" t="s">
        <v>105</v>
      </c>
      <c r="D77" s="262" t="s">
        <v>246</v>
      </c>
      <c r="E77" s="270">
        <v>130000</v>
      </c>
      <c r="F77" s="56" t="s">
        <v>270</v>
      </c>
      <c r="G77" s="114"/>
      <c r="H77" s="114" t="s">
        <v>41</v>
      </c>
      <c r="I77" s="56" t="s">
        <v>39</v>
      </c>
      <c r="J77" s="114" t="s">
        <v>41</v>
      </c>
      <c r="K77" s="56" t="s">
        <v>262</v>
      </c>
      <c r="L77" s="56" t="s">
        <v>262</v>
      </c>
      <c r="M77" s="57" t="s">
        <v>271</v>
      </c>
      <c r="N77" s="57" t="s">
        <v>271</v>
      </c>
      <c r="O77" s="57">
        <v>39715</v>
      </c>
      <c r="P77" s="58">
        <v>13</v>
      </c>
      <c r="Q77" s="57">
        <f t="shared" si="19"/>
        <v>39728</v>
      </c>
      <c r="R77" s="58">
        <v>2</v>
      </c>
      <c r="S77" s="57">
        <f t="shared" si="20"/>
        <v>39730</v>
      </c>
      <c r="T77" s="58">
        <v>27</v>
      </c>
      <c r="U77" s="57">
        <f>S77+T77</f>
        <v>39757</v>
      </c>
      <c r="V77" s="58">
        <v>30</v>
      </c>
      <c r="W77" s="57">
        <f>U77+V77</f>
        <v>39787</v>
      </c>
      <c r="X77" s="58">
        <v>7</v>
      </c>
      <c r="Y77" s="57">
        <f>W77+X77</f>
        <v>39794</v>
      </c>
      <c r="Z77" s="58">
        <v>7</v>
      </c>
      <c r="AA77" s="70">
        <f>Y77+Z77</f>
        <v>39801</v>
      </c>
      <c r="AB77" s="58">
        <v>15</v>
      </c>
      <c r="AC77" s="57">
        <f>AA77+AB77</f>
        <v>39816</v>
      </c>
      <c r="AD77" s="58">
        <v>75</v>
      </c>
      <c r="AE77" s="57">
        <f>AC77+AD77</f>
        <v>39891</v>
      </c>
      <c r="AF77" s="57"/>
      <c r="AG77" s="57"/>
      <c r="AH77" s="17" t="s">
        <v>104</v>
      </c>
      <c r="AI77" s="70" t="s">
        <v>290</v>
      </c>
      <c r="AJ77" s="261"/>
      <c r="AK77" s="55"/>
    </row>
    <row r="78" spans="1:37" ht="22.5" customHeight="1" x14ac:dyDescent="0.25">
      <c r="A78" s="265" t="s">
        <v>40</v>
      </c>
      <c r="B78" s="290"/>
      <c r="C78" s="35"/>
      <c r="D78" s="266"/>
      <c r="E78" s="271">
        <v>139890</v>
      </c>
      <c r="F78" s="37" t="s">
        <v>270</v>
      </c>
      <c r="G78" s="265"/>
      <c r="H78" s="265"/>
      <c r="I78" s="37"/>
      <c r="J78" s="265"/>
      <c r="K78" s="37"/>
      <c r="L78" s="37"/>
      <c r="M78" s="38"/>
      <c r="N78" s="38"/>
      <c r="O78" s="38">
        <v>39715</v>
      </c>
      <c r="P78" s="39">
        <v>13</v>
      </c>
      <c r="Q78" s="38">
        <f t="shared" si="19"/>
        <v>39728</v>
      </c>
      <c r="R78" s="39">
        <v>2</v>
      </c>
      <c r="S78" s="38">
        <f t="shared" si="20"/>
        <v>39730</v>
      </c>
      <c r="T78" s="39">
        <v>27</v>
      </c>
      <c r="U78" s="38">
        <v>39757</v>
      </c>
      <c r="V78" s="39">
        <v>14</v>
      </c>
      <c r="W78" s="38">
        <v>39771</v>
      </c>
      <c r="X78" s="39">
        <v>23</v>
      </c>
      <c r="Y78" s="38">
        <v>39794</v>
      </c>
      <c r="Z78" s="39">
        <v>5</v>
      </c>
      <c r="AA78" s="38">
        <v>39799</v>
      </c>
      <c r="AB78" s="39">
        <v>54</v>
      </c>
      <c r="AC78" s="38">
        <v>39848</v>
      </c>
      <c r="AD78" s="39">
        <v>75</v>
      </c>
      <c r="AE78" s="38">
        <v>39923</v>
      </c>
      <c r="AF78" s="37">
        <v>139890</v>
      </c>
      <c r="AG78" s="38" t="s">
        <v>270</v>
      </c>
      <c r="AH78" s="290" t="s">
        <v>104</v>
      </c>
      <c r="AI78" s="38"/>
      <c r="AJ78" s="269">
        <v>139890</v>
      </c>
      <c r="AK78" s="265"/>
    </row>
    <row r="79" spans="1:37" ht="26.25" customHeight="1" x14ac:dyDescent="0.25">
      <c r="A79" s="114" t="s">
        <v>29</v>
      </c>
      <c r="B79" s="17" t="s">
        <v>106</v>
      </c>
      <c r="C79" s="53" t="s">
        <v>107</v>
      </c>
      <c r="D79" s="262" t="s">
        <v>246</v>
      </c>
      <c r="E79" s="270">
        <v>130000</v>
      </c>
      <c r="F79" s="56" t="s">
        <v>270</v>
      </c>
      <c r="G79" s="114"/>
      <c r="H79" s="114" t="s">
        <v>41</v>
      </c>
      <c r="I79" s="56" t="s">
        <v>39</v>
      </c>
      <c r="J79" s="114" t="s">
        <v>41</v>
      </c>
      <c r="K79" s="56" t="s">
        <v>262</v>
      </c>
      <c r="L79" s="56" t="s">
        <v>262</v>
      </c>
      <c r="M79" s="57" t="s">
        <v>271</v>
      </c>
      <c r="N79" s="57" t="s">
        <v>271</v>
      </c>
      <c r="O79" s="57">
        <v>39715</v>
      </c>
      <c r="P79" s="58">
        <v>13</v>
      </c>
      <c r="Q79" s="57">
        <f t="shared" si="19"/>
        <v>39728</v>
      </c>
      <c r="R79" s="58">
        <v>2</v>
      </c>
      <c r="S79" s="57">
        <f t="shared" si="20"/>
        <v>39730</v>
      </c>
      <c r="T79" s="58">
        <v>27</v>
      </c>
      <c r="U79" s="57">
        <f>S79+T79</f>
        <v>39757</v>
      </c>
      <c r="V79" s="58">
        <v>30</v>
      </c>
      <c r="W79" s="57">
        <f>U79+V79</f>
        <v>39787</v>
      </c>
      <c r="X79" s="58">
        <v>7</v>
      </c>
      <c r="Y79" s="57">
        <f>W79+X79</f>
        <v>39794</v>
      </c>
      <c r="Z79" s="58">
        <v>7</v>
      </c>
      <c r="AA79" s="57">
        <f>Y79+Z79</f>
        <v>39801</v>
      </c>
      <c r="AB79" s="58">
        <v>15</v>
      </c>
      <c r="AC79" s="57">
        <f>AA79+AB79</f>
        <v>39816</v>
      </c>
      <c r="AD79" s="58">
        <v>75</v>
      </c>
      <c r="AE79" s="57">
        <f>AC79+AD79</f>
        <v>39891</v>
      </c>
      <c r="AF79" s="57"/>
      <c r="AG79" s="57"/>
      <c r="AH79" s="17" t="s">
        <v>106</v>
      </c>
      <c r="AI79" s="70" t="s">
        <v>290</v>
      </c>
      <c r="AJ79" s="261"/>
      <c r="AK79" s="55"/>
    </row>
    <row r="80" spans="1:37" ht="21" customHeight="1" x14ac:dyDescent="0.25">
      <c r="A80" s="265" t="s">
        <v>40</v>
      </c>
      <c r="B80" s="290"/>
      <c r="C80" s="35"/>
      <c r="D80" s="266"/>
      <c r="E80" s="271">
        <v>139867</v>
      </c>
      <c r="F80" s="37" t="s">
        <v>270</v>
      </c>
      <c r="G80" s="265"/>
      <c r="H80" s="265"/>
      <c r="I80" s="37"/>
      <c r="J80" s="265"/>
      <c r="K80" s="37"/>
      <c r="L80" s="37"/>
      <c r="M80" s="38"/>
      <c r="N80" s="38"/>
      <c r="O80" s="38">
        <v>39715</v>
      </c>
      <c r="P80" s="39">
        <v>13</v>
      </c>
      <c r="Q80" s="38">
        <f t="shared" si="19"/>
        <v>39728</v>
      </c>
      <c r="R80" s="39">
        <v>2</v>
      </c>
      <c r="S80" s="38">
        <f t="shared" si="20"/>
        <v>39730</v>
      </c>
      <c r="T80" s="39">
        <v>27</v>
      </c>
      <c r="U80" s="38">
        <v>39757</v>
      </c>
      <c r="V80" s="39">
        <v>14</v>
      </c>
      <c r="W80" s="38">
        <v>39771</v>
      </c>
      <c r="X80" s="39">
        <v>23</v>
      </c>
      <c r="Y80" s="38">
        <v>39794</v>
      </c>
      <c r="Z80" s="39">
        <v>5</v>
      </c>
      <c r="AA80" s="38">
        <v>39799</v>
      </c>
      <c r="AB80" s="39">
        <v>54</v>
      </c>
      <c r="AC80" s="38">
        <v>39848</v>
      </c>
      <c r="AD80" s="39">
        <v>75</v>
      </c>
      <c r="AE80" s="38">
        <v>39923</v>
      </c>
      <c r="AF80" s="37">
        <v>139867</v>
      </c>
      <c r="AG80" s="38" t="s">
        <v>270</v>
      </c>
      <c r="AH80" s="290" t="s">
        <v>106</v>
      </c>
      <c r="AI80" s="38"/>
      <c r="AJ80" s="269">
        <v>139867</v>
      </c>
      <c r="AK80" s="265"/>
    </row>
    <row r="81" spans="1:60" ht="35.25" customHeight="1" x14ac:dyDescent="0.25">
      <c r="A81" s="114" t="s">
        <v>29</v>
      </c>
      <c r="B81" s="17" t="s">
        <v>108</v>
      </c>
      <c r="C81" s="53" t="s">
        <v>109</v>
      </c>
      <c r="D81" s="262" t="s">
        <v>246</v>
      </c>
      <c r="E81" s="270">
        <v>130000</v>
      </c>
      <c r="F81" s="56" t="s">
        <v>270</v>
      </c>
      <c r="G81" s="114"/>
      <c r="H81" s="114" t="s">
        <v>41</v>
      </c>
      <c r="I81" s="56" t="s">
        <v>39</v>
      </c>
      <c r="J81" s="114" t="s">
        <v>41</v>
      </c>
      <c r="K81" s="56" t="s">
        <v>262</v>
      </c>
      <c r="L81" s="56" t="s">
        <v>262</v>
      </c>
      <c r="M81" s="57" t="s">
        <v>271</v>
      </c>
      <c r="N81" s="57" t="s">
        <v>271</v>
      </c>
      <c r="O81" s="57">
        <v>39715</v>
      </c>
      <c r="P81" s="58">
        <v>13</v>
      </c>
      <c r="Q81" s="57">
        <f t="shared" si="19"/>
        <v>39728</v>
      </c>
      <c r="R81" s="58">
        <v>2</v>
      </c>
      <c r="S81" s="57">
        <f t="shared" si="20"/>
        <v>39730</v>
      </c>
      <c r="T81" s="58">
        <v>27</v>
      </c>
      <c r="U81" s="57">
        <f>S81+T81</f>
        <v>39757</v>
      </c>
      <c r="V81" s="58">
        <v>30</v>
      </c>
      <c r="W81" s="57">
        <f>U81+V81</f>
        <v>39787</v>
      </c>
      <c r="X81" s="58">
        <v>7</v>
      </c>
      <c r="Y81" s="57">
        <f>W81+X81</f>
        <v>39794</v>
      </c>
      <c r="Z81" s="58">
        <v>7</v>
      </c>
      <c r="AA81" s="57">
        <f>Y81+Z81</f>
        <v>39801</v>
      </c>
      <c r="AB81" s="58">
        <v>15</v>
      </c>
      <c r="AC81" s="57">
        <f>AA81+AB81</f>
        <v>39816</v>
      </c>
      <c r="AD81" s="58">
        <v>75</v>
      </c>
      <c r="AE81" s="57">
        <f>AC81+AD81</f>
        <v>39891</v>
      </c>
      <c r="AF81" s="57"/>
      <c r="AG81" s="57"/>
      <c r="AH81" s="17" t="s">
        <v>108</v>
      </c>
      <c r="AI81" s="70" t="s">
        <v>290</v>
      </c>
      <c r="AJ81" s="261"/>
      <c r="AK81" s="55"/>
    </row>
    <row r="82" spans="1:60" ht="22.5" customHeight="1" x14ac:dyDescent="0.25">
      <c r="A82" s="265" t="s">
        <v>40</v>
      </c>
      <c r="B82" s="290"/>
      <c r="C82" s="35"/>
      <c r="D82" s="266"/>
      <c r="E82" s="271">
        <v>139945</v>
      </c>
      <c r="F82" s="37" t="s">
        <v>270</v>
      </c>
      <c r="G82" s="265"/>
      <c r="H82" s="265"/>
      <c r="I82" s="37"/>
      <c r="J82" s="265"/>
      <c r="K82" s="37"/>
      <c r="L82" s="37"/>
      <c r="M82" s="38"/>
      <c r="N82" s="38"/>
      <c r="O82" s="38">
        <v>39715</v>
      </c>
      <c r="P82" s="39">
        <v>13</v>
      </c>
      <c r="Q82" s="38">
        <f t="shared" si="19"/>
        <v>39728</v>
      </c>
      <c r="R82" s="39">
        <v>2</v>
      </c>
      <c r="S82" s="38">
        <f t="shared" si="20"/>
        <v>39730</v>
      </c>
      <c r="T82" s="39">
        <v>27</v>
      </c>
      <c r="U82" s="38">
        <v>39757</v>
      </c>
      <c r="V82" s="39">
        <v>14</v>
      </c>
      <c r="W82" s="38">
        <v>39771</v>
      </c>
      <c r="X82" s="39">
        <v>23</v>
      </c>
      <c r="Y82" s="38">
        <v>39794</v>
      </c>
      <c r="Z82" s="39">
        <v>5</v>
      </c>
      <c r="AA82" s="38">
        <v>39799</v>
      </c>
      <c r="AB82" s="39">
        <v>54</v>
      </c>
      <c r="AC82" s="38">
        <v>39848</v>
      </c>
      <c r="AD82" s="39">
        <v>75</v>
      </c>
      <c r="AE82" s="38">
        <v>39923</v>
      </c>
      <c r="AF82" s="37">
        <v>139945</v>
      </c>
      <c r="AG82" s="38" t="s">
        <v>270</v>
      </c>
      <c r="AH82" s="290" t="s">
        <v>108</v>
      </c>
      <c r="AI82" s="38"/>
      <c r="AJ82" s="269">
        <v>139946</v>
      </c>
      <c r="AK82" s="265"/>
    </row>
    <row r="83" spans="1:60" ht="36.75" customHeight="1" x14ac:dyDescent="0.25">
      <c r="A83" s="114" t="s">
        <v>29</v>
      </c>
      <c r="B83" s="17" t="s">
        <v>110</v>
      </c>
      <c r="C83" s="53" t="s">
        <v>111</v>
      </c>
      <c r="D83" s="262" t="s">
        <v>246</v>
      </c>
      <c r="E83" s="270">
        <v>130000</v>
      </c>
      <c r="F83" s="56" t="s">
        <v>270</v>
      </c>
      <c r="G83" s="114"/>
      <c r="H83" s="114" t="s">
        <v>41</v>
      </c>
      <c r="I83" s="56" t="s">
        <v>39</v>
      </c>
      <c r="J83" s="114" t="s">
        <v>41</v>
      </c>
      <c r="K83" s="56" t="s">
        <v>262</v>
      </c>
      <c r="L83" s="56" t="s">
        <v>262</v>
      </c>
      <c r="M83" s="57" t="s">
        <v>271</v>
      </c>
      <c r="N83" s="57" t="s">
        <v>271</v>
      </c>
      <c r="O83" s="57">
        <v>39715</v>
      </c>
      <c r="P83" s="58">
        <v>13</v>
      </c>
      <c r="Q83" s="57">
        <f t="shared" si="19"/>
        <v>39728</v>
      </c>
      <c r="R83" s="58">
        <v>2</v>
      </c>
      <c r="S83" s="57">
        <f t="shared" si="20"/>
        <v>39730</v>
      </c>
      <c r="T83" s="58">
        <v>27</v>
      </c>
      <c r="U83" s="57">
        <f>S83+T83</f>
        <v>39757</v>
      </c>
      <c r="V83" s="58">
        <v>30</v>
      </c>
      <c r="W83" s="57">
        <f>U83+V83</f>
        <v>39787</v>
      </c>
      <c r="X83" s="58">
        <v>7</v>
      </c>
      <c r="Y83" s="57">
        <f>W83+X83</f>
        <v>39794</v>
      </c>
      <c r="Z83" s="58">
        <v>7</v>
      </c>
      <c r="AA83" s="57">
        <f>Y83+Z83</f>
        <v>39801</v>
      </c>
      <c r="AB83" s="58">
        <v>15</v>
      </c>
      <c r="AC83" s="57">
        <f>AA83+AB83</f>
        <v>39816</v>
      </c>
      <c r="AD83" s="58">
        <v>75</v>
      </c>
      <c r="AE83" s="57">
        <f>AC83+AD83</f>
        <v>39891</v>
      </c>
      <c r="AF83" s="57"/>
      <c r="AG83" s="57"/>
      <c r="AH83" s="17" t="s">
        <v>110</v>
      </c>
      <c r="AI83" s="70" t="s">
        <v>290</v>
      </c>
      <c r="AJ83" s="261"/>
      <c r="AK83" s="55"/>
    </row>
    <row r="84" spans="1:60" ht="22.5" customHeight="1" x14ac:dyDescent="0.25">
      <c r="A84" s="265" t="s">
        <v>40</v>
      </c>
      <c r="B84" s="290"/>
      <c r="C84" s="35"/>
      <c r="D84" s="266"/>
      <c r="E84" s="271">
        <v>139945</v>
      </c>
      <c r="F84" s="37" t="s">
        <v>270</v>
      </c>
      <c r="G84" s="265"/>
      <c r="H84" s="265"/>
      <c r="I84" s="37"/>
      <c r="J84" s="265"/>
      <c r="K84" s="37"/>
      <c r="L84" s="37"/>
      <c r="M84" s="38"/>
      <c r="N84" s="38"/>
      <c r="O84" s="38">
        <v>39715</v>
      </c>
      <c r="P84" s="39">
        <v>13</v>
      </c>
      <c r="Q84" s="38">
        <f t="shared" si="19"/>
        <v>39728</v>
      </c>
      <c r="R84" s="39">
        <v>2</v>
      </c>
      <c r="S84" s="38">
        <f t="shared" si="20"/>
        <v>39730</v>
      </c>
      <c r="T84" s="39">
        <v>27</v>
      </c>
      <c r="U84" s="38">
        <v>39757</v>
      </c>
      <c r="V84" s="39">
        <v>14</v>
      </c>
      <c r="W84" s="38">
        <v>39771</v>
      </c>
      <c r="X84" s="39">
        <v>23</v>
      </c>
      <c r="Y84" s="38">
        <v>39794</v>
      </c>
      <c r="Z84" s="39">
        <v>5</v>
      </c>
      <c r="AA84" s="38">
        <v>39799</v>
      </c>
      <c r="AB84" s="39">
        <v>54</v>
      </c>
      <c r="AC84" s="38">
        <v>39848</v>
      </c>
      <c r="AD84" s="39">
        <v>75</v>
      </c>
      <c r="AE84" s="38">
        <v>39923</v>
      </c>
      <c r="AF84" s="37">
        <v>139945</v>
      </c>
      <c r="AG84" s="38" t="s">
        <v>270</v>
      </c>
      <c r="AH84" s="290" t="s">
        <v>110</v>
      </c>
      <c r="AI84" s="38"/>
      <c r="AJ84" s="269">
        <v>139946</v>
      </c>
      <c r="AK84" s="265"/>
    </row>
    <row r="85" spans="1:60" ht="42" customHeight="1" x14ac:dyDescent="0.25">
      <c r="A85" s="114" t="s">
        <v>29</v>
      </c>
      <c r="B85" s="17" t="s">
        <v>112</v>
      </c>
      <c r="C85" s="53" t="s">
        <v>113</v>
      </c>
      <c r="D85" s="262" t="s">
        <v>246</v>
      </c>
      <c r="E85" s="270">
        <v>130000</v>
      </c>
      <c r="F85" s="56" t="s">
        <v>270</v>
      </c>
      <c r="G85" s="114"/>
      <c r="H85" s="114" t="s">
        <v>41</v>
      </c>
      <c r="I85" s="56" t="s">
        <v>39</v>
      </c>
      <c r="J85" s="114" t="s">
        <v>41</v>
      </c>
      <c r="K85" s="56" t="s">
        <v>262</v>
      </c>
      <c r="L85" s="56" t="s">
        <v>262</v>
      </c>
      <c r="M85" s="57" t="s">
        <v>271</v>
      </c>
      <c r="N85" s="57" t="s">
        <v>271</v>
      </c>
      <c r="O85" s="57">
        <v>39715</v>
      </c>
      <c r="P85" s="58">
        <v>13</v>
      </c>
      <c r="Q85" s="57">
        <f t="shared" si="19"/>
        <v>39728</v>
      </c>
      <c r="R85" s="58">
        <v>2</v>
      </c>
      <c r="S85" s="57">
        <f t="shared" si="20"/>
        <v>39730</v>
      </c>
      <c r="T85" s="58">
        <v>27</v>
      </c>
      <c r="U85" s="57">
        <f>S85+T85</f>
        <v>39757</v>
      </c>
      <c r="V85" s="58">
        <v>30</v>
      </c>
      <c r="W85" s="57">
        <f>U85+V85</f>
        <v>39787</v>
      </c>
      <c r="X85" s="58">
        <v>7</v>
      </c>
      <c r="Y85" s="57">
        <f>W85+X85</f>
        <v>39794</v>
      </c>
      <c r="Z85" s="58">
        <v>7</v>
      </c>
      <c r="AA85" s="57">
        <f>Y85+Z85</f>
        <v>39801</v>
      </c>
      <c r="AB85" s="58">
        <v>15</v>
      </c>
      <c r="AC85" s="57">
        <f>AA85+AB85</f>
        <v>39816</v>
      </c>
      <c r="AD85" s="58">
        <v>75</v>
      </c>
      <c r="AE85" s="57">
        <f>AC85+AD85</f>
        <v>39891</v>
      </c>
      <c r="AF85" s="57"/>
      <c r="AG85" s="57"/>
      <c r="AH85" s="17" t="s">
        <v>112</v>
      </c>
      <c r="AI85" s="70" t="s">
        <v>290</v>
      </c>
      <c r="AJ85" s="261"/>
      <c r="AK85" s="55"/>
    </row>
    <row r="86" spans="1:60" ht="22.5" customHeight="1" x14ac:dyDescent="0.25">
      <c r="A86" s="265" t="s">
        <v>40</v>
      </c>
      <c r="B86" s="290"/>
      <c r="C86" s="35"/>
      <c r="D86" s="266"/>
      <c r="E86" s="271">
        <v>139946</v>
      </c>
      <c r="F86" s="37" t="s">
        <v>270</v>
      </c>
      <c r="G86" s="265"/>
      <c r="H86" s="265"/>
      <c r="I86" s="37"/>
      <c r="J86" s="265"/>
      <c r="K86" s="37"/>
      <c r="L86" s="37"/>
      <c r="M86" s="38"/>
      <c r="N86" s="38"/>
      <c r="O86" s="38">
        <v>39715</v>
      </c>
      <c r="P86" s="39">
        <v>13</v>
      </c>
      <c r="Q86" s="38">
        <f t="shared" si="19"/>
        <v>39728</v>
      </c>
      <c r="R86" s="39">
        <v>2</v>
      </c>
      <c r="S86" s="38">
        <f t="shared" si="20"/>
        <v>39730</v>
      </c>
      <c r="T86" s="39">
        <v>27</v>
      </c>
      <c r="U86" s="38">
        <v>39757</v>
      </c>
      <c r="V86" s="39">
        <v>14</v>
      </c>
      <c r="W86" s="38">
        <v>39771</v>
      </c>
      <c r="X86" s="39">
        <v>23</v>
      </c>
      <c r="Y86" s="38">
        <v>39794</v>
      </c>
      <c r="Z86" s="39">
        <v>5</v>
      </c>
      <c r="AA86" s="38">
        <v>39799</v>
      </c>
      <c r="AB86" s="39">
        <v>54</v>
      </c>
      <c r="AC86" s="38">
        <v>39848</v>
      </c>
      <c r="AD86" s="39">
        <v>75</v>
      </c>
      <c r="AE86" s="38">
        <v>39923</v>
      </c>
      <c r="AF86" s="37">
        <v>139946</v>
      </c>
      <c r="AG86" s="38" t="s">
        <v>270</v>
      </c>
      <c r="AH86" s="290" t="s">
        <v>112</v>
      </c>
      <c r="AI86" s="38"/>
      <c r="AJ86" s="269">
        <v>139946</v>
      </c>
      <c r="AK86" s="265"/>
    </row>
    <row r="87" spans="1:60" ht="42" customHeight="1" x14ac:dyDescent="0.25">
      <c r="A87" s="114" t="s">
        <v>29</v>
      </c>
      <c r="B87" s="17" t="s">
        <v>114</v>
      </c>
      <c r="C87" s="53" t="s">
        <v>115</v>
      </c>
      <c r="D87" s="262" t="s">
        <v>246</v>
      </c>
      <c r="E87" s="270">
        <v>130000</v>
      </c>
      <c r="F87" s="56" t="s">
        <v>270</v>
      </c>
      <c r="G87" s="114"/>
      <c r="H87" s="114" t="s">
        <v>41</v>
      </c>
      <c r="I87" s="56" t="s">
        <v>39</v>
      </c>
      <c r="J87" s="114" t="s">
        <v>41</v>
      </c>
      <c r="K87" s="56" t="s">
        <v>262</v>
      </c>
      <c r="L87" s="56" t="s">
        <v>262</v>
      </c>
      <c r="M87" s="57" t="s">
        <v>271</v>
      </c>
      <c r="N87" s="57" t="s">
        <v>271</v>
      </c>
      <c r="O87" s="57">
        <v>39955</v>
      </c>
      <c r="P87" s="58">
        <v>3</v>
      </c>
      <c r="Q87" s="57">
        <v>39962</v>
      </c>
      <c r="R87" s="58">
        <v>6</v>
      </c>
      <c r="S87" s="57">
        <f t="shared" si="20"/>
        <v>39968</v>
      </c>
      <c r="T87" s="58">
        <v>18</v>
      </c>
      <c r="U87" s="57">
        <v>39986</v>
      </c>
      <c r="V87" s="58">
        <v>76</v>
      </c>
      <c r="W87" s="57">
        <f>U87+V87</f>
        <v>40062</v>
      </c>
      <c r="X87" s="58">
        <v>4</v>
      </c>
      <c r="Y87" s="57">
        <f>W87+X87</f>
        <v>40066</v>
      </c>
      <c r="Z87" s="58">
        <v>5</v>
      </c>
      <c r="AA87" s="57">
        <f>Y87+Z87</f>
        <v>40071</v>
      </c>
      <c r="AB87" s="58">
        <v>15</v>
      </c>
      <c r="AC87" s="57">
        <f>AA87+AB87</f>
        <v>40086</v>
      </c>
      <c r="AD87" s="58">
        <v>45</v>
      </c>
      <c r="AE87" s="57">
        <f>AC87+AD87</f>
        <v>40131</v>
      </c>
      <c r="AF87" s="57"/>
      <c r="AG87" s="57"/>
      <c r="AH87" s="17" t="s">
        <v>114</v>
      </c>
      <c r="AI87" s="70" t="s">
        <v>290</v>
      </c>
      <c r="AJ87" s="261"/>
      <c r="AK87" s="55"/>
    </row>
    <row r="88" spans="1:60" ht="22.5" customHeight="1" x14ac:dyDescent="0.25">
      <c r="A88" s="290" t="s">
        <v>40</v>
      </c>
      <c r="B88" s="290"/>
      <c r="C88" s="144"/>
      <c r="D88" s="290"/>
      <c r="E88" s="271">
        <v>131205.89000000001</v>
      </c>
      <c r="F88" s="37" t="s">
        <v>270</v>
      </c>
      <c r="G88" s="290"/>
      <c r="H88" s="290"/>
      <c r="I88" s="290"/>
      <c r="J88" s="290"/>
      <c r="K88" s="290"/>
      <c r="L88" s="290"/>
      <c r="M88" s="38"/>
      <c r="N88" s="38"/>
      <c r="O88" s="38">
        <v>39959</v>
      </c>
      <c r="P88" s="39">
        <v>3</v>
      </c>
      <c r="Q88" s="38">
        <v>39962</v>
      </c>
      <c r="R88" s="39">
        <v>6</v>
      </c>
      <c r="S88" s="38">
        <v>39968</v>
      </c>
      <c r="T88" s="39">
        <v>18</v>
      </c>
      <c r="U88" s="38">
        <v>39986</v>
      </c>
      <c r="V88" s="39">
        <v>76</v>
      </c>
      <c r="W88" s="290" t="s">
        <v>116</v>
      </c>
      <c r="X88" s="39">
        <v>4</v>
      </c>
      <c r="Y88" s="290" t="s">
        <v>117</v>
      </c>
      <c r="Z88" s="39">
        <v>5</v>
      </c>
      <c r="AA88" s="290" t="s">
        <v>118</v>
      </c>
      <c r="AB88" s="290"/>
      <c r="AC88" s="38">
        <v>40141</v>
      </c>
      <c r="AD88" s="39">
        <v>75</v>
      </c>
      <c r="AE88" s="38">
        <v>40224</v>
      </c>
      <c r="AF88" s="37">
        <v>131205.89000000001</v>
      </c>
      <c r="AG88" s="38" t="s">
        <v>270</v>
      </c>
      <c r="AH88" s="290" t="s">
        <v>114</v>
      </c>
      <c r="AI88" s="38"/>
      <c r="AJ88" s="269">
        <v>131.20599999999999</v>
      </c>
      <c r="AK88" s="265"/>
    </row>
    <row r="89" spans="1:60" ht="34.5" customHeight="1" x14ac:dyDescent="0.25">
      <c r="A89" s="263" t="s">
        <v>29</v>
      </c>
      <c r="B89" s="262" t="s">
        <v>120</v>
      </c>
      <c r="C89" s="67" t="s">
        <v>119</v>
      </c>
      <c r="D89" s="262" t="s">
        <v>246</v>
      </c>
      <c r="E89" s="248">
        <v>190000</v>
      </c>
      <c r="F89" s="69" t="s">
        <v>270</v>
      </c>
      <c r="G89" s="263"/>
      <c r="H89" s="263" t="s">
        <v>41</v>
      </c>
      <c r="I89" s="69" t="s">
        <v>39</v>
      </c>
      <c r="J89" s="263" t="s">
        <v>41</v>
      </c>
      <c r="K89" s="56" t="s">
        <v>262</v>
      </c>
      <c r="L89" s="56" t="s">
        <v>262</v>
      </c>
      <c r="M89" s="70" t="s">
        <v>271</v>
      </c>
      <c r="N89" s="70" t="s">
        <v>271</v>
      </c>
      <c r="O89" s="70">
        <v>40727</v>
      </c>
      <c r="P89" s="71">
        <v>2</v>
      </c>
      <c r="Q89" s="70">
        <f>O89+P89</f>
        <v>40729</v>
      </c>
      <c r="R89" s="71">
        <v>77</v>
      </c>
      <c r="S89" s="70">
        <f>Q89+R89</f>
        <v>40806</v>
      </c>
      <c r="T89" s="71">
        <v>14</v>
      </c>
      <c r="U89" s="70">
        <f>S89+T89</f>
        <v>40820</v>
      </c>
      <c r="V89" s="71">
        <v>30</v>
      </c>
      <c r="W89" s="70">
        <f>U89+V89</f>
        <v>40850</v>
      </c>
      <c r="X89" s="71">
        <v>13</v>
      </c>
      <c r="Y89" s="70">
        <f>W89+X89</f>
        <v>40863</v>
      </c>
      <c r="Z89" s="71">
        <v>1</v>
      </c>
      <c r="AA89" s="70">
        <f>Y89+Z89</f>
        <v>40864</v>
      </c>
      <c r="AB89" s="71">
        <v>27</v>
      </c>
      <c r="AC89" s="70">
        <f>AA89+AB89</f>
        <v>40891</v>
      </c>
      <c r="AD89" s="71">
        <v>45</v>
      </c>
      <c r="AE89" s="70">
        <f>AC89+AD89</f>
        <v>40936</v>
      </c>
      <c r="AF89" s="70"/>
      <c r="AG89" s="70"/>
      <c r="AH89" s="262" t="s">
        <v>120</v>
      </c>
      <c r="AI89" s="70" t="s">
        <v>293</v>
      </c>
      <c r="AJ89" s="264"/>
      <c r="AK89" s="263"/>
    </row>
    <row r="90" spans="1:60" ht="22.5" customHeight="1" x14ac:dyDescent="0.25">
      <c r="A90" s="265" t="s">
        <v>40</v>
      </c>
      <c r="B90" s="265"/>
      <c r="C90" s="152"/>
      <c r="D90" s="265"/>
      <c r="E90" s="271">
        <v>138796</v>
      </c>
      <c r="F90" s="37" t="s">
        <v>270</v>
      </c>
      <c r="G90" s="265"/>
      <c r="H90" s="265"/>
      <c r="I90" s="37"/>
      <c r="J90" s="265"/>
      <c r="K90" s="37"/>
      <c r="L90" s="37"/>
      <c r="M90" s="38"/>
      <c r="N90" s="38"/>
      <c r="O90" s="38">
        <v>40727</v>
      </c>
      <c r="P90" s="39">
        <v>2</v>
      </c>
      <c r="Q90" s="38">
        <f>O90+P90</f>
        <v>40729</v>
      </c>
      <c r="R90" s="39">
        <v>77</v>
      </c>
      <c r="S90" s="38">
        <f>Q90+R90</f>
        <v>40806</v>
      </c>
      <c r="T90" s="39">
        <v>14</v>
      </c>
      <c r="U90" s="38">
        <f>S90+T90</f>
        <v>40820</v>
      </c>
      <c r="V90" s="39">
        <v>30</v>
      </c>
      <c r="W90" s="38">
        <f>U90+V90</f>
        <v>40850</v>
      </c>
      <c r="X90" s="39">
        <v>13</v>
      </c>
      <c r="Y90" s="38">
        <f>W90+X90</f>
        <v>40863</v>
      </c>
      <c r="Z90" s="39">
        <v>1</v>
      </c>
      <c r="AA90" s="38">
        <f>Y90+Z90</f>
        <v>40864</v>
      </c>
      <c r="AB90" s="39">
        <v>27</v>
      </c>
      <c r="AC90" s="38">
        <f>AA90+AB90</f>
        <v>40891</v>
      </c>
      <c r="AD90" s="39">
        <v>45</v>
      </c>
      <c r="AE90" s="38">
        <f>AC90+AD90</f>
        <v>40936</v>
      </c>
      <c r="AF90" s="37">
        <v>138796</v>
      </c>
      <c r="AG90" s="38" t="s">
        <v>270</v>
      </c>
      <c r="AH90" s="265" t="s">
        <v>120</v>
      </c>
      <c r="AI90" s="38"/>
      <c r="AJ90" s="267">
        <v>138796</v>
      </c>
      <c r="AK90" s="265"/>
    </row>
    <row r="91" spans="1:60" s="159" customFormat="1" ht="22.5" customHeight="1" x14ac:dyDescent="0.25">
      <c r="A91" s="263" t="s">
        <v>29</v>
      </c>
      <c r="B91" s="263" t="s">
        <v>121</v>
      </c>
      <c r="C91" s="292" t="s">
        <v>193</v>
      </c>
      <c r="D91" s="262" t="s">
        <v>246</v>
      </c>
      <c r="E91" s="248">
        <v>100000</v>
      </c>
      <c r="F91" s="69" t="s">
        <v>270</v>
      </c>
      <c r="G91" s="263"/>
      <c r="H91" s="263" t="s">
        <v>41</v>
      </c>
      <c r="I91" s="69" t="s">
        <v>189</v>
      </c>
      <c r="J91" s="263" t="s">
        <v>41</v>
      </c>
      <c r="K91" s="56" t="s">
        <v>262</v>
      </c>
      <c r="L91" s="56" t="s">
        <v>262</v>
      </c>
      <c r="M91" s="70" t="s">
        <v>271</v>
      </c>
      <c r="N91" s="70" t="s">
        <v>271</v>
      </c>
      <c r="O91" s="70">
        <v>40817</v>
      </c>
      <c r="P91" s="71">
        <v>4</v>
      </c>
      <c r="Q91" s="70"/>
      <c r="R91" s="71"/>
      <c r="S91" s="70">
        <v>40821</v>
      </c>
      <c r="T91" s="71">
        <v>13</v>
      </c>
      <c r="U91" s="70">
        <v>40834</v>
      </c>
      <c r="V91" s="71">
        <v>32</v>
      </c>
      <c r="W91" s="70">
        <v>40867</v>
      </c>
      <c r="X91" s="71"/>
      <c r="Y91" s="70"/>
      <c r="Z91" s="71">
        <v>5</v>
      </c>
      <c r="AA91" s="70">
        <v>40872</v>
      </c>
      <c r="AB91" s="71">
        <v>5</v>
      </c>
      <c r="AC91" s="70">
        <f>AA91+AB91</f>
        <v>40877</v>
      </c>
      <c r="AD91" s="71">
        <v>45</v>
      </c>
      <c r="AE91" s="70">
        <v>40923</v>
      </c>
      <c r="AF91" s="70"/>
      <c r="AG91" s="70"/>
      <c r="AH91" s="263" t="s">
        <v>121</v>
      </c>
      <c r="AI91" s="70" t="s">
        <v>292</v>
      </c>
      <c r="AJ91" s="264"/>
      <c r="AK91" s="263"/>
      <c r="AL91" s="184"/>
      <c r="AM91" s="184"/>
      <c r="AN91" s="184"/>
      <c r="AO91" s="184"/>
      <c r="AP91" s="184"/>
      <c r="AQ91" s="184"/>
      <c r="AR91" s="184"/>
      <c r="AS91" s="184"/>
      <c r="AT91" s="184"/>
      <c r="AU91" s="184"/>
      <c r="AV91" s="184"/>
      <c r="AW91" s="184"/>
      <c r="AX91" s="184"/>
      <c r="AY91" s="184"/>
      <c r="AZ91" s="184"/>
      <c r="BA91" s="184"/>
      <c r="BB91" s="184"/>
      <c r="BC91" s="184"/>
      <c r="BD91" s="184"/>
      <c r="BE91" s="184"/>
      <c r="BF91" s="184"/>
      <c r="BG91" s="184"/>
      <c r="BH91" s="174"/>
    </row>
    <row r="92" spans="1:60" ht="22.5" customHeight="1" x14ac:dyDescent="0.25">
      <c r="A92" s="265" t="s">
        <v>40</v>
      </c>
      <c r="B92" s="265"/>
      <c r="C92" s="152"/>
      <c r="D92" s="265"/>
      <c r="E92" s="271">
        <v>110241</v>
      </c>
      <c r="F92" s="37" t="s">
        <v>270</v>
      </c>
      <c r="G92" s="265"/>
      <c r="H92" s="265"/>
      <c r="I92" s="37"/>
      <c r="J92" s="265"/>
      <c r="K92" s="37"/>
      <c r="L92" s="37"/>
      <c r="M92" s="38"/>
      <c r="N92" s="38"/>
      <c r="O92" s="38">
        <v>40815</v>
      </c>
      <c r="P92" s="39"/>
      <c r="Q92" s="38"/>
      <c r="R92" s="39">
        <v>5</v>
      </c>
      <c r="S92" s="38">
        <v>40821</v>
      </c>
      <c r="T92" s="39">
        <v>13</v>
      </c>
      <c r="U92" s="38">
        <v>40834</v>
      </c>
      <c r="V92" s="39">
        <v>57</v>
      </c>
      <c r="W92" s="38">
        <v>40888</v>
      </c>
      <c r="X92" s="39">
        <v>1</v>
      </c>
      <c r="Y92" s="38">
        <v>40892</v>
      </c>
      <c r="Z92" s="39">
        <v>4</v>
      </c>
      <c r="AA92" s="38">
        <f>Y92+Z92</f>
        <v>40896</v>
      </c>
      <c r="AB92" s="39">
        <v>29</v>
      </c>
      <c r="AC92" s="38">
        <v>40925</v>
      </c>
      <c r="AD92" s="39">
        <v>45</v>
      </c>
      <c r="AE92" s="38">
        <v>41032</v>
      </c>
      <c r="AF92" s="37">
        <v>110241</v>
      </c>
      <c r="AG92" s="38" t="s">
        <v>270</v>
      </c>
      <c r="AH92" s="265" t="s">
        <v>121</v>
      </c>
      <c r="AI92" s="38"/>
      <c r="AJ92" s="267">
        <v>110241</v>
      </c>
      <c r="AK92" s="265"/>
    </row>
    <row r="93" spans="1:60" s="159" customFormat="1" ht="22.5" customHeight="1" x14ac:dyDescent="0.25">
      <c r="A93" s="263" t="s">
        <v>29</v>
      </c>
      <c r="B93" s="263" t="s">
        <v>201</v>
      </c>
      <c r="C93" s="292" t="s">
        <v>194</v>
      </c>
      <c r="D93" s="262" t="s">
        <v>246</v>
      </c>
      <c r="E93" s="248">
        <v>150000</v>
      </c>
      <c r="F93" s="69" t="s">
        <v>270</v>
      </c>
      <c r="G93" s="263"/>
      <c r="H93" s="263" t="s">
        <v>41</v>
      </c>
      <c r="I93" s="69" t="s">
        <v>39</v>
      </c>
      <c r="J93" s="263" t="s">
        <v>41</v>
      </c>
      <c r="K93" s="56" t="s">
        <v>262</v>
      </c>
      <c r="L93" s="56" t="s">
        <v>262</v>
      </c>
      <c r="M93" s="70" t="s">
        <v>271</v>
      </c>
      <c r="N93" s="70" t="s">
        <v>271</v>
      </c>
      <c r="O93" s="70">
        <v>41042</v>
      </c>
      <c r="P93" s="71">
        <v>6</v>
      </c>
      <c r="Q93" s="70">
        <f>O93+P93</f>
        <v>41048</v>
      </c>
      <c r="R93" s="71">
        <v>2</v>
      </c>
      <c r="S93" s="70">
        <f>Q93+R93</f>
        <v>41050</v>
      </c>
      <c r="T93" s="71">
        <v>15</v>
      </c>
      <c r="U93" s="70">
        <f>S93+T93</f>
        <v>41065</v>
      </c>
      <c r="V93" s="71">
        <v>15</v>
      </c>
      <c r="W93" s="70">
        <f>U93+V93</f>
        <v>41080</v>
      </c>
      <c r="X93" s="71">
        <v>6</v>
      </c>
      <c r="Y93" s="70">
        <f>W93+X93</f>
        <v>41086</v>
      </c>
      <c r="Z93" s="71">
        <v>10</v>
      </c>
      <c r="AA93" s="70">
        <f>Y93+Z93</f>
        <v>41096</v>
      </c>
      <c r="AB93" s="71">
        <v>10</v>
      </c>
      <c r="AC93" s="70">
        <f>AA93+AB93</f>
        <v>41106</v>
      </c>
      <c r="AD93" s="71">
        <v>45</v>
      </c>
      <c r="AE93" s="70">
        <f>AC93+AD93</f>
        <v>41151</v>
      </c>
      <c r="AF93" s="70"/>
      <c r="AG93" s="70"/>
      <c r="AH93" s="263" t="s">
        <v>201</v>
      </c>
      <c r="AI93" s="70" t="s">
        <v>290</v>
      </c>
      <c r="AJ93" s="264"/>
      <c r="AK93" s="263"/>
      <c r="AL93" s="184"/>
      <c r="AM93" s="184"/>
      <c r="AN93" s="184"/>
      <c r="AO93" s="184"/>
      <c r="AP93" s="184"/>
      <c r="AQ93" s="184"/>
      <c r="AR93" s="184"/>
      <c r="AS93" s="184"/>
      <c r="AT93" s="184"/>
      <c r="AU93" s="184"/>
      <c r="AV93" s="184"/>
      <c r="AW93" s="184"/>
      <c r="AX93" s="184"/>
      <c r="AY93" s="184"/>
      <c r="AZ93" s="184"/>
      <c r="BA93" s="184"/>
      <c r="BB93" s="184"/>
      <c r="BC93" s="184"/>
      <c r="BD93" s="184"/>
      <c r="BE93" s="184"/>
      <c r="BF93" s="184"/>
      <c r="BG93" s="184"/>
      <c r="BH93" s="174"/>
    </row>
    <row r="94" spans="1:60" ht="22.5" customHeight="1" x14ac:dyDescent="0.25">
      <c r="A94" s="265" t="s">
        <v>40</v>
      </c>
      <c r="B94" s="265"/>
      <c r="C94" s="152"/>
      <c r="D94" s="265"/>
      <c r="E94" s="271">
        <v>145000</v>
      </c>
      <c r="F94" s="37" t="s">
        <v>270</v>
      </c>
      <c r="G94" s="265"/>
      <c r="H94" s="265" t="s">
        <v>41</v>
      </c>
      <c r="I94" s="265" t="s">
        <v>39</v>
      </c>
      <c r="J94" s="265" t="s">
        <v>41</v>
      </c>
      <c r="K94" s="265"/>
      <c r="L94" s="265"/>
      <c r="M94" s="38"/>
      <c r="N94" s="38"/>
      <c r="O94" s="38">
        <v>41185</v>
      </c>
      <c r="P94" s="39"/>
      <c r="Q94" s="38">
        <v>41195</v>
      </c>
      <c r="R94" s="39"/>
      <c r="S94" s="38">
        <v>41198</v>
      </c>
      <c r="T94" s="39"/>
      <c r="U94" s="38">
        <v>41218</v>
      </c>
      <c r="V94" s="39"/>
      <c r="W94" s="38">
        <v>41164</v>
      </c>
      <c r="X94" s="39"/>
      <c r="Y94" s="38">
        <v>41264</v>
      </c>
      <c r="Z94" s="39"/>
      <c r="AA94" s="38">
        <v>41273</v>
      </c>
      <c r="AB94" s="58"/>
      <c r="AC94" s="38">
        <v>40935</v>
      </c>
      <c r="AD94" s="39"/>
      <c r="AE94" s="38">
        <v>41009</v>
      </c>
      <c r="AF94" s="37">
        <v>145000</v>
      </c>
      <c r="AG94" s="38" t="s">
        <v>270</v>
      </c>
      <c r="AH94" s="265" t="s">
        <v>201</v>
      </c>
      <c r="AI94" s="293"/>
      <c r="AJ94" s="294"/>
      <c r="AK94" s="265"/>
    </row>
    <row r="95" spans="1:60" s="160" customFormat="1" ht="22.5" customHeight="1" x14ac:dyDescent="0.25">
      <c r="A95" s="263" t="s">
        <v>29</v>
      </c>
      <c r="B95" s="263" t="s">
        <v>202</v>
      </c>
      <c r="C95" s="292" t="s">
        <v>190</v>
      </c>
      <c r="D95" s="262" t="s">
        <v>246</v>
      </c>
      <c r="E95" s="248">
        <v>120000</v>
      </c>
      <c r="F95" s="69" t="s">
        <v>270</v>
      </c>
      <c r="G95" s="263"/>
      <c r="H95" s="263" t="s">
        <v>41</v>
      </c>
      <c r="I95" s="69" t="s">
        <v>72</v>
      </c>
      <c r="J95" s="263" t="s">
        <v>41</v>
      </c>
      <c r="K95" s="56" t="s">
        <v>262</v>
      </c>
      <c r="L95" s="56" t="s">
        <v>262</v>
      </c>
      <c r="M95" s="70" t="s">
        <v>271</v>
      </c>
      <c r="N95" s="70" t="s">
        <v>271</v>
      </c>
      <c r="O95" s="70">
        <v>41042</v>
      </c>
      <c r="P95" s="71">
        <v>6</v>
      </c>
      <c r="Q95" s="70">
        <f>O95+P95</f>
        <v>41048</v>
      </c>
      <c r="R95" s="71">
        <v>2</v>
      </c>
      <c r="S95" s="70">
        <f>Q95+R95</f>
        <v>41050</v>
      </c>
      <c r="T95" s="71">
        <v>15</v>
      </c>
      <c r="U95" s="70">
        <f>S95+T95</f>
        <v>41065</v>
      </c>
      <c r="V95" s="71">
        <v>15</v>
      </c>
      <c r="W95" s="70">
        <f>U95+V95</f>
        <v>41080</v>
      </c>
      <c r="X95" s="71">
        <v>6</v>
      </c>
      <c r="Y95" s="70">
        <f>W95+X95</f>
        <v>41086</v>
      </c>
      <c r="Z95" s="71">
        <v>10</v>
      </c>
      <c r="AA95" s="70">
        <f>Y95+Z95</f>
        <v>41096</v>
      </c>
      <c r="AB95" s="71">
        <v>10</v>
      </c>
      <c r="AC95" s="70">
        <f>AA95+AB95</f>
        <v>41106</v>
      </c>
      <c r="AD95" s="71">
        <v>45</v>
      </c>
      <c r="AE95" s="70">
        <f>AC95+AD95</f>
        <v>41151</v>
      </c>
      <c r="AF95" s="70"/>
      <c r="AG95" s="70"/>
      <c r="AH95" s="263" t="s">
        <v>202</v>
      </c>
      <c r="AI95" s="70" t="s">
        <v>290</v>
      </c>
      <c r="AJ95" s="264"/>
      <c r="AK95" s="263"/>
      <c r="AL95" s="185"/>
      <c r="AM95" s="185"/>
      <c r="AN95" s="185"/>
      <c r="AO95" s="185"/>
      <c r="AP95" s="185"/>
      <c r="AQ95" s="185"/>
      <c r="AR95" s="185"/>
      <c r="AS95" s="185"/>
      <c r="AT95" s="185"/>
      <c r="AU95" s="185"/>
      <c r="AV95" s="185"/>
      <c r="AW95" s="185"/>
      <c r="AX95" s="185"/>
      <c r="AY95" s="185"/>
      <c r="AZ95" s="185"/>
      <c r="BA95" s="185"/>
      <c r="BB95" s="185"/>
      <c r="BC95" s="185"/>
      <c r="BD95" s="185"/>
      <c r="BE95" s="185"/>
      <c r="BF95" s="185"/>
      <c r="BG95" s="185"/>
      <c r="BH95" s="175"/>
    </row>
    <row r="96" spans="1:60" ht="22.5" customHeight="1" x14ac:dyDescent="0.25">
      <c r="A96" s="265" t="s">
        <v>40</v>
      </c>
      <c r="B96" s="265"/>
      <c r="C96" s="152"/>
      <c r="D96" s="265"/>
      <c r="E96" s="271">
        <v>98800</v>
      </c>
      <c r="F96" s="37" t="s">
        <v>270</v>
      </c>
      <c r="G96" s="265"/>
      <c r="H96" s="266" t="s">
        <v>41</v>
      </c>
      <c r="I96" s="266" t="s">
        <v>72</v>
      </c>
      <c r="J96" s="266" t="s">
        <v>41</v>
      </c>
      <c r="K96" s="265"/>
      <c r="L96" s="265"/>
      <c r="M96" s="38"/>
      <c r="N96" s="38"/>
      <c r="O96" s="38">
        <v>41108</v>
      </c>
      <c r="P96" s="39"/>
      <c r="Q96" s="38"/>
      <c r="R96" s="39"/>
      <c r="S96" s="38">
        <v>41115</v>
      </c>
      <c r="T96" s="39"/>
      <c r="U96" s="38">
        <v>41129</v>
      </c>
      <c r="V96" s="39"/>
      <c r="W96" s="38">
        <v>41156</v>
      </c>
      <c r="X96" s="39"/>
      <c r="Y96" s="38"/>
      <c r="Z96" s="39"/>
      <c r="AA96" s="38">
        <v>41161</v>
      </c>
      <c r="AB96" s="58"/>
      <c r="AC96" s="38">
        <v>41170</v>
      </c>
      <c r="AD96" s="39"/>
      <c r="AE96" s="38"/>
      <c r="AF96" s="37">
        <v>98800</v>
      </c>
      <c r="AG96" s="38" t="s">
        <v>270</v>
      </c>
      <c r="AH96" s="265" t="s">
        <v>202</v>
      </c>
      <c r="AI96" s="38"/>
      <c r="AJ96" s="267"/>
      <c r="AK96" s="265"/>
    </row>
    <row r="97" spans="1:60" s="160" customFormat="1" ht="22.5" customHeight="1" x14ac:dyDescent="0.25">
      <c r="A97" s="263" t="s">
        <v>29</v>
      </c>
      <c r="B97" s="263" t="s">
        <v>204</v>
      </c>
      <c r="C97" s="292" t="s">
        <v>122</v>
      </c>
      <c r="D97" s="262" t="s">
        <v>246</v>
      </c>
      <c r="E97" s="248">
        <v>60000</v>
      </c>
      <c r="F97" s="69" t="s">
        <v>270</v>
      </c>
      <c r="G97" s="263"/>
      <c r="H97" s="263" t="s">
        <v>41</v>
      </c>
      <c r="I97" s="69" t="s">
        <v>72</v>
      </c>
      <c r="J97" s="263" t="s">
        <v>41</v>
      </c>
      <c r="K97" s="56" t="s">
        <v>262</v>
      </c>
      <c r="L97" s="56" t="s">
        <v>262</v>
      </c>
      <c r="M97" s="70" t="s">
        <v>271</v>
      </c>
      <c r="N97" s="70" t="s">
        <v>271</v>
      </c>
      <c r="O97" s="70">
        <v>41320</v>
      </c>
      <c r="P97" s="71"/>
      <c r="Q97" s="70"/>
      <c r="R97" s="71">
        <v>7</v>
      </c>
      <c r="S97" s="70">
        <f>O97+R97</f>
        <v>41327</v>
      </c>
      <c r="T97" s="71">
        <v>13</v>
      </c>
      <c r="U97" s="70">
        <f>S97+T97</f>
        <v>41340</v>
      </c>
      <c r="V97" s="71">
        <v>7</v>
      </c>
      <c r="W97" s="70">
        <f>U97+V97</f>
        <v>41347</v>
      </c>
      <c r="X97" s="71"/>
      <c r="Y97" s="70"/>
      <c r="Z97" s="71">
        <v>7</v>
      </c>
      <c r="AA97" s="70">
        <f>W97+Z97</f>
        <v>41354</v>
      </c>
      <c r="AB97" s="71">
        <v>5</v>
      </c>
      <c r="AC97" s="70">
        <f>AA97+AB97</f>
        <v>41359</v>
      </c>
      <c r="AD97" s="71">
        <v>45</v>
      </c>
      <c r="AE97" s="70">
        <f>AC97+AD97</f>
        <v>41404</v>
      </c>
      <c r="AF97" s="70"/>
      <c r="AG97" s="70"/>
      <c r="AH97" s="263" t="s">
        <v>204</v>
      </c>
      <c r="AI97" s="70" t="s">
        <v>286</v>
      </c>
      <c r="AJ97" s="264"/>
      <c r="AK97" s="263"/>
      <c r="AL97" s="185"/>
      <c r="AM97" s="185"/>
      <c r="AN97" s="185"/>
      <c r="AO97" s="185"/>
      <c r="AP97" s="185"/>
      <c r="AQ97" s="185"/>
      <c r="AR97" s="185"/>
      <c r="AS97" s="185"/>
      <c r="AT97" s="185"/>
      <c r="AU97" s="185"/>
      <c r="AV97" s="185"/>
      <c r="AW97" s="185"/>
      <c r="AX97" s="185"/>
      <c r="AY97" s="185"/>
      <c r="AZ97" s="185"/>
      <c r="BA97" s="185"/>
      <c r="BB97" s="185"/>
      <c r="BC97" s="185"/>
      <c r="BD97" s="185"/>
      <c r="BE97" s="185"/>
      <c r="BF97" s="185"/>
      <c r="BG97" s="185"/>
      <c r="BH97" s="175"/>
    </row>
    <row r="98" spans="1:60" s="2" customFormat="1" ht="22.5" customHeight="1" x14ac:dyDescent="0.25">
      <c r="A98" s="265"/>
      <c r="B98" s="265"/>
      <c r="C98" s="152"/>
      <c r="D98" s="265"/>
      <c r="E98" s="288"/>
      <c r="F98" s="265"/>
      <c r="G98" s="265"/>
      <c r="H98" s="265"/>
      <c r="I98" s="265"/>
      <c r="J98" s="265"/>
      <c r="K98" s="265"/>
      <c r="L98" s="265"/>
      <c r="M98" s="38"/>
      <c r="N98" s="38"/>
      <c r="O98" s="265"/>
      <c r="P98" s="265"/>
      <c r="Q98" s="265"/>
      <c r="R98" s="265"/>
      <c r="S98" s="265"/>
      <c r="T98" s="265"/>
      <c r="U98" s="265"/>
      <c r="V98" s="265"/>
      <c r="W98" s="265"/>
      <c r="X98" s="265"/>
      <c r="Y98" s="265"/>
      <c r="Z98" s="265"/>
      <c r="AA98" s="265"/>
      <c r="AB98" s="265"/>
      <c r="AC98" s="265"/>
      <c r="AD98" s="265"/>
      <c r="AE98" s="265"/>
      <c r="AF98" s="295">
        <v>60000</v>
      </c>
      <c r="AG98" s="38" t="s">
        <v>270</v>
      </c>
      <c r="AH98" s="265" t="s">
        <v>204</v>
      </c>
      <c r="AI98" s="38"/>
      <c r="AJ98" s="294"/>
      <c r="AK98" s="265"/>
      <c r="AL98" s="186"/>
      <c r="AM98" s="186"/>
      <c r="AN98" s="186"/>
      <c r="AO98" s="186"/>
      <c r="AP98" s="186"/>
      <c r="AQ98" s="186"/>
      <c r="AR98" s="186"/>
      <c r="AS98" s="186"/>
      <c r="AT98" s="186"/>
      <c r="AU98" s="186"/>
      <c r="AV98" s="186"/>
      <c r="AW98" s="186"/>
      <c r="AX98" s="186"/>
      <c r="AY98" s="186"/>
      <c r="AZ98" s="186"/>
      <c r="BA98" s="186"/>
      <c r="BB98" s="186"/>
      <c r="BC98" s="186"/>
      <c r="BD98" s="186"/>
      <c r="BE98" s="186"/>
      <c r="BF98" s="186"/>
      <c r="BG98" s="186"/>
      <c r="BH98" s="176"/>
    </row>
    <row r="99" spans="1:60" s="160" customFormat="1" ht="22.5" customHeight="1" x14ac:dyDescent="0.25">
      <c r="A99" s="263" t="s">
        <v>29</v>
      </c>
      <c r="B99" s="263" t="s">
        <v>239</v>
      </c>
      <c r="C99" s="292" t="s">
        <v>240</v>
      </c>
      <c r="D99" s="262" t="s">
        <v>246</v>
      </c>
      <c r="E99" s="248">
        <v>80000</v>
      </c>
      <c r="F99" s="69" t="s">
        <v>270</v>
      </c>
      <c r="G99" s="263"/>
      <c r="H99" s="263" t="s">
        <v>41</v>
      </c>
      <c r="I99" s="69" t="s">
        <v>72</v>
      </c>
      <c r="J99" s="263" t="s">
        <v>41</v>
      </c>
      <c r="K99" s="56" t="s">
        <v>262</v>
      </c>
      <c r="L99" s="56" t="s">
        <v>262</v>
      </c>
      <c r="M99" s="70" t="s">
        <v>271</v>
      </c>
      <c r="N99" s="70" t="s">
        <v>271</v>
      </c>
      <c r="O99" s="70">
        <v>41262</v>
      </c>
      <c r="P99" s="71"/>
      <c r="Q99" s="70"/>
      <c r="R99" s="71"/>
      <c r="S99" s="70"/>
      <c r="T99" s="71"/>
      <c r="U99" s="70"/>
      <c r="V99" s="71"/>
      <c r="W99" s="70"/>
      <c r="X99" s="71"/>
      <c r="Y99" s="70"/>
      <c r="Z99" s="71"/>
      <c r="AA99" s="70"/>
      <c r="AB99" s="71"/>
      <c r="AC99" s="70"/>
      <c r="AD99" s="71"/>
      <c r="AE99" s="70"/>
      <c r="AF99" s="70"/>
      <c r="AG99" s="70"/>
      <c r="AH99" s="263" t="s">
        <v>239</v>
      </c>
      <c r="AI99" s="70" t="s">
        <v>286</v>
      </c>
      <c r="AJ99" s="264"/>
      <c r="AK99" s="263"/>
      <c r="AL99" s="185"/>
      <c r="AM99" s="185"/>
      <c r="AN99" s="185"/>
      <c r="AO99" s="185"/>
      <c r="AP99" s="185"/>
      <c r="AQ99" s="185"/>
      <c r="AR99" s="185"/>
      <c r="AS99" s="185"/>
      <c r="AT99" s="185"/>
      <c r="AU99" s="185"/>
      <c r="AV99" s="185"/>
      <c r="AW99" s="185"/>
      <c r="AX99" s="185"/>
      <c r="AY99" s="185"/>
      <c r="AZ99" s="185"/>
      <c r="BA99" s="185"/>
      <c r="BB99" s="185"/>
      <c r="BC99" s="185"/>
      <c r="BD99" s="185"/>
      <c r="BE99" s="185"/>
      <c r="BF99" s="185"/>
      <c r="BG99" s="185"/>
      <c r="BH99" s="175"/>
    </row>
    <row r="100" spans="1:60" ht="22.5" customHeight="1" x14ac:dyDescent="0.25">
      <c r="A100" s="265" t="s">
        <v>40</v>
      </c>
      <c r="B100" s="265"/>
      <c r="C100" s="152"/>
      <c r="D100" s="265"/>
      <c r="E100" s="271"/>
      <c r="F100" s="37"/>
      <c r="G100" s="265"/>
      <c r="H100" s="265"/>
      <c r="I100" s="37"/>
      <c r="J100" s="265"/>
      <c r="K100" s="37"/>
      <c r="L100" s="37"/>
      <c r="M100" s="38"/>
      <c r="N100" s="38"/>
      <c r="O100" s="38"/>
      <c r="P100" s="39"/>
      <c r="Q100" s="38"/>
      <c r="R100" s="39"/>
      <c r="S100" s="38"/>
      <c r="T100" s="39"/>
      <c r="U100" s="38"/>
      <c r="V100" s="39"/>
      <c r="W100" s="38"/>
      <c r="X100" s="39"/>
      <c r="Y100" s="38"/>
      <c r="Z100" s="39"/>
      <c r="AA100" s="38"/>
      <c r="AB100" s="58"/>
      <c r="AC100" s="38"/>
      <c r="AD100" s="39"/>
      <c r="AE100" s="38"/>
      <c r="AF100" s="295">
        <v>80000</v>
      </c>
      <c r="AG100" s="38" t="s">
        <v>270</v>
      </c>
      <c r="AH100" s="265" t="s">
        <v>239</v>
      </c>
      <c r="AI100" s="38"/>
      <c r="AJ100" s="294"/>
      <c r="AK100" s="265"/>
    </row>
    <row r="101" spans="1:60" s="129" customFormat="1" ht="22.5" customHeight="1" x14ac:dyDescent="0.15">
      <c r="A101" s="263" t="s">
        <v>29</v>
      </c>
      <c r="B101" s="262" t="s">
        <v>205</v>
      </c>
      <c r="C101" s="67" t="s">
        <v>191</v>
      </c>
      <c r="D101" s="262" t="s">
        <v>246</v>
      </c>
      <c r="E101" s="248">
        <v>195000</v>
      </c>
      <c r="F101" s="69" t="s">
        <v>270</v>
      </c>
      <c r="G101" s="263"/>
      <c r="H101" s="263" t="s">
        <v>41</v>
      </c>
      <c r="I101" s="69" t="s">
        <v>39</v>
      </c>
      <c r="J101" s="263" t="s">
        <v>41</v>
      </c>
      <c r="K101" s="56" t="s">
        <v>262</v>
      </c>
      <c r="L101" s="56" t="s">
        <v>262</v>
      </c>
      <c r="M101" s="57" t="s">
        <v>271</v>
      </c>
      <c r="N101" s="57" t="s">
        <v>271</v>
      </c>
      <c r="O101" s="70">
        <v>40967</v>
      </c>
      <c r="P101" s="71">
        <v>22</v>
      </c>
      <c r="Q101" s="57">
        <f>O101+P101</f>
        <v>40989</v>
      </c>
      <c r="R101" s="71">
        <v>39</v>
      </c>
      <c r="S101" s="57">
        <f>Q101+R101</f>
        <v>41028</v>
      </c>
      <c r="T101" s="71">
        <v>16</v>
      </c>
      <c r="U101" s="57">
        <f>S101+T101</f>
        <v>41044</v>
      </c>
      <c r="V101" s="71">
        <v>10</v>
      </c>
      <c r="W101" s="57">
        <v>41108</v>
      </c>
      <c r="X101" s="71">
        <v>7</v>
      </c>
      <c r="Y101" s="57">
        <f>W101+X101</f>
        <v>41115</v>
      </c>
      <c r="Z101" s="71">
        <v>10</v>
      </c>
      <c r="AA101" s="57">
        <f>Y101+Z101</f>
        <v>41125</v>
      </c>
      <c r="AB101" s="71">
        <v>10</v>
      </c>
      <c r="AC101" s="57">
        <f>AA101+AB101</f>
        <v>41135</v>
      </c>
      <c r="AD101" s="263">
        <v>75</v>
      </c>
      <c r="AE101" s="57">
        <f>AC101+AD101</f>
        <v>41210</v>
      </c>
      <c r="AF101" s="57"/>
      <c r="AG101" s="57"/>
      <c r="AH101" s="262" t="s">
        <v>205</v>
      </c>
      <c r="AI101" s="70" t="s">
        <v>294</v>
      </c>
      <c r="AJ101" s="261"/>
      <c r="AK101" s="296"/>
      <c r="AL101" s="164"/>
      <c r="AM101" s="164"/>
      <c r="AN101" s="164"/>
      <c r="AO101" s="164"/>
      <c r="AP101" s="164"/>
      <c r="AQ101" s="164"/>
      <c r="AR101" s="164"/>
      <c r="AS101" s="164"/>
      <c r="AT101" s="164"/>
      <c r="AU101" s="164"/>
      <c r="AV101" s="164"/>
      <c r="AW101" s="164"/>
      <c r="AX101" s="164"/>
      <c r="AY101" s="164"/>
      <c r="AZ101" s="164"/>
      <c r="BA101" s="164"/>
      <c r="BB101" s="164"/>
      <c r="BC101" s="164"/>
      <c r="BD101" s="164"/>
      <c r="BE101" s="164"/>
      <c r="BF101" s="164"/>
      <c r="BG101" s="164"/>
      <c r="BH101" s="177"/>
    </row>
    <row r="102" spans="1:60" s="161" customFormat="1" ht="22.5" customHeight="1" x14ac:dyDescent="0.15">
      <c r="A102" s="265" t="s">
        <v>40</v>
      </c>
      <c r="B102" s="265"/>
      <c r="C102" s="152"/>
      <c r="D102" s="265"/>
      <c r="E102" s="271">
        <v>178000</v>
      </c>
      <c r="F102" s="37" t="s">
        <v>270</v>
      </c>
      <c r="G102" s="265"/>
      <c r="H102" s="265" t="s">
        <v>41</v>
      </c>
      <c r="I102" s="265" t="s">
        <v>39</v>
      </c>
      <c r="J102" s="265" t="s">
        <v>41</v>
      </c>
      <c r="K102" s="265"/>
      <c r="L102" s="265"/>
      <c r="M102" s="38"/>
      <c r="N102" s="38"/>
      <c r="O102" s="38">
        <v>40967</v>
      </c>
      <c r="P102" s="39"/>
      <c r="Q102" s="38">
        <v>40990</v>
      </c>
      <c r="R102" s="39"/>
      <c r="S102" s="38">
        <v>41029</v>
      </c>
      <c r="T102" s="39"/>
      <c r="U102" s="38">
        <v>41055</v>
      </c>
      <c r="V102" s="39"/>
      <c r="W102" s="38">
        <v>41108</v>
      </c>
      <c r="X102" s="39"/>
      <c r="Y102" s="38">
        <v>41111</v>
      </c>
      <c r="Z102" s="39"/>
      <c r="AA102" s="38">
        <v>41114</v>
      </c>
      <c r="AB102" s="38"/>
      <c r="AC102" s="38">
        <v>41129</v>
      </c>
      <c r="AD102" s="39"/>
      <c r="AE102" s="38"/>
      <c r="AF102" s="37">
        <v>178000</v>
      </c>
      <c r="AG102" s="38" t="s">
        <v>270</v>
      </c>
      <c r="AH102" s="265" t="s">
        <v>205</v>
      </c>
      <c r="AI102" s="38"/>
      <c r="AJ102" s="267"/>
      <c r="AK102" s="62"/>
      <c r="AL102" s="187"/>
      <c r="AM102" s="187"/>
      <c r="AN102" s="187"/>
      <c r="AO102" s="187"/>
      <c r="AP102" s="187"/>
      <c r="AQ102" s="187"/>
      <c r="AR102" s="187"/>
      <c r="AS102" s="187"/>
      <c r="AT102" s="187"/>
      <c r="AU102" s="187"/>
      <c r="AV102" s="187"/>
      <c r="AW102" s="187"/>
      <c r="AX102" s="187"/>
      <c r="AY102" s="187"/>
      <c r="AZ102" s="187"/>
      <c r="BA102" s="187"/>
      <c r="BB102" s="187"/>
      <c r="BC102" s="187"/>
      <c r="BD102" s="187"/>
      <c r="BE102" s="187"/>
      <c r="BF102" s="187"/>
      <c r="BG102" s="187"/>
      <c r="BH102" s="178"/>
    </row>
    <row r="103" spans="1:60" s="129" customFormat="1" ht="22.5" customHeight="1" x14ac:dyDescent="0.15">
      <c r="A103" s="114" t="s">
        <v>29</v>
      </c>
      <c r="B103" s="17" t="s">
        <v>123</v>
      </c>
      <c r="C103" s="53" t="s">
        <v>192</v>
      </c>
      <c r="D103" s="262" t="s">
        <v>246</v>
      </c>
      <c r="E103" s="270">
        <v>28000</v>
      </c>
      <c r="F103" s="56" t="s">
        <v>270</v>
      </c>
      <c r="G103" s="114"/>
      <c r="H103" s="114" t="s">
        <v>41</v>
      </c>
      <c r="I103" s="56" t="s">
        <v>72</v>
      </c>
      <c r="J103" s="114" t="s">
        <v>41</v>
      </c>
      <c r="K103" s="56" t="s">
        <v>262</v>
      </c>
      <c r="L103" s="56" t="s">
        <v>262</v>
      </c>
      <c r="M103" s="70" t="s">
        <v>271</v>
      </c>
      <c r="N103" s="70" t="s">
        <v>271</v>
      </c>
      <c r="O103" s="57">
        <v>39627</v>
      </c>
      <c r="P103" s="58"/>
      <c r="Q103" s="57">
        <f>O103+P103</f>
        <v>39627</v>
      </c>
      <c r="R103" s="58"/>
      <c r="S103" s="57">
        <v>39624</v>
      </c>
      <c r="T103" s="58">
        <v>7</v>
      </c>
      <c r="U103" s="57">
        <f>S103+T103</f>
        <v>39631</v>
      </c>
      <c r="V103" s="58">
        <v>29</v>
      </c>
      <c r="W103" s="57">
        <f>U103+V103</f>
        <v>39660</v>
      </c>
      <c r="X103" s="58">
        <v>6</v>
      </c>
      <c r="Y103" s="57"/>
      <c r="Z103" s="58">
        <v>0</v>
      </c>
      <c r="AA103" s="57">
        <f>W103+X103</f>
        <v>39666</v>
      </c>
      <c r="AB103" s="58">
        <v>19</v>
      </c>
      <c r="AC103" s="57">
        <f>AA103+AB103</f>
        <v>39685</v>
      </c>
      <c r="AD103" s="58">
        <v>10</v>
      </c>
      <c r="AE103" s="57">
        <f>AC103+AD103</f>
        <v>39695</v>
      </c>
      <c r="AF103" s="57"/>
      <c r="AG103" s="57"/>
      <c r="AH103" s="17" t="s">
        <v>123</v>
      </c>
      <c r="AI103" s="70" t="s">
        <v>290</v>
      </c>
      <c r="AJ103" s="261"/>
      <c r="AK103" s="55"/>
      <c r="AL103" s="164"/>
      <c r="AM103" s="164"/>
      <c r="AN103" s="164"/>
      <c r="AO103" s="164"/>
      <c r="AP103" s="164"/>
      <c r="AQ103" s="164"/>
      <c r="AR103" s="164"/>
      <c r="AS103" s="164"/>
      <c r="AT103" s="164"/>
      <c r="AU103" s="164"/>
      <c r="AV103" s="164"/>
      <c r="AW103" s="164"/>
      <c r="AX103" s="164"/>
      <c r="AY103" s="164"/>
      <c r="AZ103" s="164"/>
      <c r="BA103" s="164"/>
      <c r="BB103" s="164"/>
      <c r="BC103" s="164"/>
      <c r="BD103" s="164"/>
      <c r="BE103" s="164"/>
      <c r="BF103" s="164"/>
      <c r="BG103" s="164"/>
      <c r="BH103" s="177"/>
    </row>
    <row r="104" spans="1:60" s="129" customFormat="1" ht="22.5" customHeight="1" x14ac:dyDescent="0.15">
      <c r="A104" s="265" t="s">
        <v>40</v>
      </c>
      <c r="B104" s="290"/>
      <c r="C104" s="35"/>
      <c r="D104" s="266"/>
      <c r="E104" s="271">
        <v>25460</v>
      </c>
      <c r="F104" s="37" t="s">
        <v>270</v>
      </c>
      <c r="G104" s="265"/>
      <c r="H104" s="265"/>
      <c r="I104" s="37"/>
      <c r="J104" s="265"/>
      <c r="K104" s="37"/>
      <c r="L104" s="37"/>
      <c r="M104" s="38"/>
      <c r="N104" s="38"/>
      <c r="O104" s="38">
        <v>39627</v>
      </c>
      <c r="P104" s="39"/>
      <c r="Q104" s="38"/>
      <c r="R104" s="39"/>
      <c r="S104" s="38">
        <v>39624</v>
      </c>
      <c r="T104" s="39"/>
      <c r="U104" s="38">
        <v>39631</v>
      </c>
      <c r="V104" s="39">
        <v>29</v>
      </c>
      <c r="W104" s="38">
        <f>U104+V104</f>
        <v>39660</v>
      </c>
      <c r="X104" s="39">
        <v>6</v>
      </c>
      <c r="Y104" s="38"/>
      <c r="Z104" s="39"/>
      <c r="AA104" s="38">
        <f>W104+X104</f>
        <v>39666</v>
      </c>
      <c r="AB104" s="39">
        <v>19</v>
      </c>
      <c r="AC104" s="38">
        <f>AA104+AB104</f>
        <v>39685</v>
      </c>
      <c r="AD104" s="39">
        <v>10</v>
      </c>
      <c r="AE104" s="38">
        <f>AC104+AD104</f>
        <v>39695</v>
      </c>
      <c r="AF104" s="37">
        <v>25460</v>
      </c>
      <c r="AG104" s="38" t="s">
        <v>270</v>
      </c>
      <c r="AH104" s="290" t="s">
        <v>123</v>
      </c>
      <c r="AI104" s="38"/>
      <c r="AJ104" s="267">
        <v>25460</v>
      </c>
      <c r="AK104" s="265"/>
      <c r="AL104" s="164"/>
      <c r="AM104" s="164"/>
      <c r="AN104" s="164"/>
      <c r="AO104" s="164"/>
      <c r="AP104" s="164"/>
      <c r="AQ104" s="164"/>
      <c r="AR104" s="164"/>
      <c r="AS104" s="164"/>
      <c r="AT104" s="164"/>
      <c r="AU104" s="164"/>
      <c r="AV104" s="164"/>
      <c r="AW104" s="164"/>
      <c r="AX104" s="164"/>
      <c r="AY104" s="164"/>
      <c r="AZ104" s="164"/>
      <c r="BA104" s="164"/>
      <c r="BB104" s="164"/>
      <c r="BC104" s="164"/>
      <c r="BD104" s="164"/>
      <c r="BE104" s="164"/>
      <c r="BF104" s="164"/>
      <c r="BG104" s="164"/>
      <c r="BH104" s="177"/>
    </row>
    <row r="105" spans="1:60" s="129" customFormat="1" ht="22.5" customHeight="1" x14ac:dyDescent="0.15">
      <c r="A105" s="263" t="s">
        <v>29</v>
      </c>
      <c r="B105" s="262" t="s">
        <v>124</v>
      </c>
      <c r="C105" s="67" t="s">
        <v>125</v>
      </c>
      <c r="D105" s="262" t="s">
        <v>246</v>
      </c>
      <c r="E105" s="248">
        <v>75000</v>
      </c>
      <c r="F105" s="69" t="s">
        <v>270</v>
      </c>
      <c r="G105" s="263"/>
      <c r="H105" s="263" t="s">
        <v>41</v>
      </c>
      <c r="I105" s="69" t="s">
        <v>72</v>
      </c>
      <c r="J105" s="263" t="s">
        <v>41</v>
      </c>
      <c r="K105" s="69" t="s">
        <v>262</v>
      </c>
      <c r="L105" s="56" t="s">
        <v>262</v>
      </c>
      <c r="M105" s="57" t="s">
        <v>271</v>
      </c>
      <c r="N105" s="57" t="s">
        <v>271</v>
      </c>
      <c r="O105" s="70">
        <v>40395</v>
      </c>
      <c r="P105" s="71"/>
      <c r="Q105" s="70"/>
      <c r="R105" s="71"/>
      <c r="S105" s="70">
        <v>40402</v>
      </c>
      <c r="T105" s="71">
        <v>3</v>
      </c>
      <c r="U105" s="70">
        <v>40405</v>
      </c>
      <c r="V105" s="71">
        <v>1</v>
      </c>
      <c r="W105" s="70">
        <v>40437</v>
      </c>
      <c r="X105" s="71"/>
      <c r="Y105" s="70"/>
      <c r="Z105" s="71"/>
      <c r="AA105" s="70">
        <v>40445</v>
      </c>
      <c r="AB105" s="71">
        <v>10</v>
      </c>
      <c r="AC105" s="70">
        <v>40455</v>
      </c>
      <c r="AD105" s="71">
        <v>60</v>
      </c>
      <c r="AE105" s="70">
        <v>40516</v>
      </c>
      <c r="AF105" s="70"/>
      <c r="AG105" s="70"/>
      <c r="AH105" s="262" t="s">
        <v>124</v>
      </c>
      <c r="AI105" s="70" t="s">
        <v>300</v>
      </c>
      <c r="AJ105" s="264"/>
      <c r="AK105" s="55"/>
      <c r="AL105" s="164"/>
      <c r="AM105" s="164"/>
      <c r="AN105" s="164"/>
      <c r="AO105" s="164"/>
      <c r="AP105" s="164"/>
      <c r="AQ105" s="164"/>
      <c r="AR105" s="164"/>
      <c r="AS105" s="164"/>
      <c r="AT105" s="164"/>
      <c r="AU105" s="164"/>
      <c r="AV105" s="164"/>
      <c r="AW105" s="164"/>
      <c r="AX105" s="164"/>
      <c r="AY105" s="164"/>
      <c r="AZ105" s="164"/>
      <c r="BA105" s="164"/>
      <c r="BB105" s="164"/>
      <c r="BC105" s="164"/>
      <c r="BD105" s="164"/>
      <c r="BE105" s="164"/>
      <c r="BF105" s="164"/>
      <c r="BG105" s="164"/>
      <c r="BH105" s="177"/>
    </row>
    <row r="106" spans="1:60" s="129" customFormat="1" ht="22.5" customHeight="1" x14ac:dyDescent="0.15">
      <c r="A106" s="265" t="s">
        <v>40</v>
      </c>
      <c r="B106" s="290"/>
      <c r="C106" s="35"/>
      <c r="D106" s="266"/>
      <c r="E106" s="271">
        <v>90000</v>
      </c>
      <c r="F106" s="37" t="s">
        <v>270</v>
      </c>
      <c r="G106" s="265"/>
      <c r="H106" s="265"/>
      <c r="I106" s="37"/>
      <c r="J106" s="265"/>
      <c r="K106" s="37"/>
      <c r="L106" s="37"/>
      <c r="M106" s="38"/>
      <c r="N106" s="38"/>
      <c r="O106" s="38">
        <v>40395</v>
      </c>
      <c r="P106" s="39"/>
      <c r="Q106" s="38"/>
      <c r="R106" s="39"/>
      <c r="S106" s="38">
        <v>40402</v>
      </c>
      <c r="T106" s="39"/>
      <c r="U106" s="38">
        <v>40405</v>
      </c>
      <c r="V106" s="39">
        <v>1</v>
      </c>
      <c r="W106" s="38">
        <v>40437</v>
      </c>
      <c r="X106" s="39"/>
      <c r="Y106" s="38"/>
      <c r="Z106" s="39"/>
      <c r="AA106" s="38">
        <v>40445</v>
      </c>
      <c r="AB106" s="39">
        <v>10</v>
      </c>
      <c r="AC106" s="38">
        <v>40455</v>
      </c>
      <c r="AD106" s="39">
        <v>60</v>
      </c>
      <c r="AE106" s="38">
        <v>40516</v>
      </c>
      <c r="AF106" s="37">
        <v>90000</v>
      </c>
      <c r="AG106" s="38" t="s">
        <v>270</v>
      </c>
      <c r="AH106" s="290" t="s">
        <v>124</v>
      </c>
      <c r="AI106" s="38"/>
      <c r="AJ106" s="267">
        <v>90000</v>
      </c>
      <c r="AK106" s="265"/>
      <c r="AL106" s="164"/>
      <c r="AM106" s="164"/>
      <c r="AN106" s="164"/>
      <c r="AO106" s="164"/>
      <c r="AP106" s="164"/>
      <c r="AQ106" s="164"/>
      <c r="AR106" s="164"/>
      <c r="AS106" s="164"/>
      <c r="AT106" s="164"/>
      <c r="AU106" s="164"/>
      <c r="AV106" s="164"/>
      <c r="AW106" s="164"/>
      <c r="AX106" s="164"/>
      <c r="AY106" s="164"/>
      <c r="AZ106" s="164"/>
      <c r="BA106" s="164"/>
      <c r="BB106" s="164"/>
      <c r="BC106" s="164"/>
      <c r="BD106" s="164"/>
      <c r="BE106" s="164"/>
      <c r="BF106" s="164"/>
      <c r="BG106" s="164"/>
      <c r="BH106" s="177"/>
    </row>
    <row r="107" spans="1:60" s="129" customFormat="1" ht="22.5" customHeight="1" x14ac:dyDescent="0.15">
      <c r="A107" s="114" t="s">
        <v>29</v>
      </c>
      <c r="B107" s="17" t="s">
        <v>126</v>
      </c>
      <c r="C107" s="53" t="s">
        <v>127</v>
      </c>
      <c r="D107" s="262" t="s">
        <v>246</v>
      </c>
      <c r="E107" s="270">
        <v>195000</v>
      </c>
      <c r="F107" s="56" t="s">
        <v>270</v>
      </c>
      <c r="G107" s="114"/>
      <c r="H107" s="114" t="s">
        <v>41</v>
      </c>
      <c r="I107" s="56" t="s">
        <v>39</v>
      </c>
      <c r="J107" s="114" t="s">
        <v>41</v>
      </c>
      <c r="K107" s="56" t="s">
        <v>262</v>
      </c>
      <c r="L107" s="56" t="s">
        <v>262</v>
      </c>
      <c r="M107" s="57" t="s">
        <v>271</v>
      </c>
      <c r="N107" s="57" t="s">
        <v>271</v>
      </c>
      <c r="O107" s="57" t="s">
        <v>128</v>
      </c>
      <c r="P107" s="58">
        <v>6</v>
      </c>
      <c r="Q107" s="57">
        <v>39967</v>
      </c>
      <c r="R107" s="58">
        <v>1</v>
      </c>
      <c r="S107" s="57">
        <v>39968</v>
      </c>
      <c r="T107" s="58">
        <v>18</v>
      </c>
      <c r="U107" s="57">
        <v>39986</v>
      </c>
      <c r="V107" s="58">
        <v>106</v>
      </c>
      <c r="W107" s="57">
        <f>U107+V107</f>
        <v>40092</v>
      </c>
      <c r="X107" s="58">
        <v>22</v>
      </c>
      <c r="Y107" s="57">
        <f>W107+X107</f>
        <v>40114</v>
      </c>
      <c r="Z107" s="58">
        <v>4</v>
      </c>
      <c r="AA107" s="57">
        <v>40118</v>
      </c>
      <c r="AB107" s="58">
        <v>15</v>
      </c>
      <c r="AC107" s="57">
        <f>AA107+AB107</f>
        <v>40133</v>
      </c>
      <c r="AD107" s="58">
        <v>75</v>
      </c>
      <c r="AE107" s="57">
        <v>40359</v>
      </c>
      <c r="AF107" s="57"/>
      <c r="AG107" s="57"/>
      <c r="AH107" s="17" t="s">
        <v>126</v>
      </c>
      <c r="AI107" s="70" t="s">
        <v>299</v>
      </c>
      <c r="AJ107" s="261"/>
      <c r="AK107" s="55"/>
      <c r="AL107" s="164"/>
      <c r="AM107" s="164"/>
      <c r="AN107" s="164"/>
      <c r="AO107" s="164"/>
      <c r="AP107" s="164"/>
      <c r="AQ107" s="164"/>
      <c r="AR107" s="164"/>
      <c r="AS107" s="164"/>
      <c r="AT107" s="164"/>
      <c r="AU107" s="164"/>
      <c r="AV107" s="164"/>
      <c r="AW107" s="164"/>
      <c r="AX107" s="164"/>
      <c r="AY107" s="164"/>
      <c r="AZ107" s="164"/>
      <c r="BA107" s="164"/>
      <c r="BB107" s="164"/>
      <c r="BC107" s="164"/>
      <c r="BD107" s="164"/>
      <c r="BE107" s="164"/>
      <c r="BF107" s="164"/>
      <c r="BG107" s="164"/>
      <c r="BH107" s="177"/>
    </row>
    <row r="108" spans="1:60" s="129" customFormat="1" ht="22.5" customHeight="1" x14ac:dyDescent="0.15">
      <c r="A108" s="265" t="s">
        <v>40</v>
      </c>
      <c r="B108" s="265"/>
      <c r="C108" s="152"/>
      <c r="D108" s="265"/>
      <c r="E108" s="271">
        <v>194850</v>
      </c>
      <c r="F108" s="37" t="s">
        <v>270</v>
      </c>
      <c r="G108" s="265"/>
      <c r="H108" s="265" t="s">
        <v>41</v>
      </c>
      <c r="I108" s="37" t="s">
        <v>39</v>
      </c>
      <c r="J108" s="265" t="s">
        <v>41</v>
      </c>
      <c r="K108" s="37"/>
      <c r="L108" s="37"/>
      <c r="M108" s="38"/>
      <c r="N108" s="38"/>
      <c r="O108" s="38">
        <v>39961</v>
      </c>
      <c r="P108" s="39">
        <v>6</v>
      </c>
      <c r="Q108" s="38">
        <v>39967</v>
      </c>
      <c r="R108" s="39">
        <v>1</v>
      </c>
      <c r="S108" s="38">
        <v>39968</v>
      </c>
      <c r="T108" s="39">
        <v>18</v>
      </c>
      <c r="U108" s="38">
        <v>39986</v>
      </c>
      <c r="V108" s="39">
        <v>106</v>
      </c>
      <c r="W108" s="38">
        <f>U108+V108</f>
        <v>40092</v>
      </c>
      <c r="X108" s="39">
        <v>7</v>
      </c>
      <c r="Y108" s="38">
        <v>40114</v>
      </c>
      <c r="Z108" s="39">
        <v>4</v>
      </c>
      <c r="AA108" s="38">
        <v>40118</v>
      </c>
      <c r="AB108" s="39">
        <v>23</v>
      </c>
      <c r="AC108" s="38">
        <v>40141</v>
      </c>
      <c r="AD108" s="39">
        <v>78</v>
      </c>
      <c r="AE108" s="38">
        <f>AC108+AD108</f>
        <v>40219</v>
      </c>
      <c r="AF108" s="37">
        <v>194850</v>
      </c>
      <c r="AG108" s="38" t="s">
        <v>270</v>
      </c>
      <c r="AH108" s="265" t="s">
        <v>126</v>
      </c>
      <c r="AI108" s="38"/>
      <c r="AJ108" s="267">
        <v>194.85</v>
      </c>
      <c r="AK108" s="265"/>
      <c r="AL108" s="164"/>
      <c r="AM108" s="164"/>
      <c r="AN108" s="164"/>
      <c r="AO108" s="164"/>
      <c r="AP108" s="164"/>
      <c r="AQ108" s="164"/>
      <c r="AR108" s="164"/>
      <c r="AS108" s="164"/>
      <c r="AT108" s="164"/>
      <c r="AU108" s="164"/>
      <c r="AV108" s="164"/>
      <c r="AW108" s="164"/>
      <c r="AX108" s="164"/>
      <c r="AY108" s="164"/>
      <c r="AZ108" s="164"/>
      <c r="BA108" s="164"/>
      <c r="BB108" s="164"/>
      <c r="BC108" s="164"/>
      <c r="BD108" s="164"/>
      <c r="BE108" s="164"/>
      <c r="BF108" s="164"/>
      <c r="BG108" s="164"/>
      <c r="BH108" s="177"/>
    </row>
    <row r="109" spans="1:60" s="129" customFormat="1" ht="27.75" customHeight="1" x14ac:dyDescent="0.15">
      <c r="A109" s="262" t="s">
        <v>29</v>
      </c>
      <c r="B109" s="262" t="s">
        <v>130</v>
      </c>
      <c r="C109" s="67" t="s">
        <v>129</v>
      </c>
      <c r="D109" s="262" t="s">
        <v>246</v>
      </c>
      <c r="E109" s="248">
        <v>60000</v>
      </c>
      <c r="F109" s="69" t="s">
        <v>270</v>
      </c>
      <c r="G109" s="262"/>
      <c r="H109" s="262" t="s">
        <v>41</v>
      </c>
      <c r="I109" s="262" t="s">
        <v>72</v>
      </c>
      <c r="J109" s="262" t="s">
        <v>41</v>
      </c>
      <c r="K109" s="56" t="s">
        <v>262</v>
      </c>
      <c r="L109" s="56" t="s">
        <v>262</v>
      </c>
      <c r="M109" s="70" t="s">
        <v>271</v>
      </c>
      <c r="N109" s="70" t="s">
        <v>271</v>
      </c>
      <c r="O109" s="57">
        <v>40395</v>
      </c>
      <c r="P109" s="56"/>
      <c r="Q109" s="56"/>
      <c r="R109" s="56"/>
      <c r="S109" s="57">
        <v>40402</v>
      </c>
      <c r="T109" s="58"/>
      <c r="U109" s="57">
        <v>40402</v>
      </c>
      <c r="V109" s="58">
        <v>4</v>
      </c>
      <c r="W109" s="57">
        <v>40406</v>
      </c>
      <c r="X109" s="58"/>
      <c r="Y109" s="57"/>
      <c r="Z109" s="58"/>
      <c r="AA109" s="57">
        <v>40414</v>
      </c>
      <c r="AB109" s="58"/>
      <c r="AC109" s="57">
        <v>40422</v>
      </c>
      <c r="AD109" s="58">
        <v>75</v>
      </c>
      <c r="AE109" s="57">
        <f>AC109+AD109</f>
        <v>40497</v>
      </c>
      <c r="AF109" s="57"/>
      <c r="AG109" s="57"/>
      <c r="AH109" s="262" t="s">
        <v>130</v>
      </c>
      <c r="AI109" s="70" t="s">
        <v>301</v>
      </c>
      <c r="AJ109" s="261"/>
      <c r="AK109" s="55"/>
      <c r="AL109" s="164"/>
      <c r="AM109" s="164"/>
      <c r="AN109" s="164"/>
      <c r="AO109" s="164"/>
      <c r="AP109" s="164"/>
      <c r="AQ109" s="164"/>
      <c r="AR109" s="164"/>
      <c r="AS109" s="164"/>
      <c r="AT109" s="164"/>
      <c r="AU109" s="164"/>
      <c r="AV109" s="164"/>
      <c r="AW109" s="164"/>
      <c r="AX109" s="164"/>
      <c r="AY109" s="164"/>
      <c r="AZ109" s="164"/>
      <c r="BA109" s="164"/>
      <c r="BB109" s="164"/>
      <c r="BC109" s="164"/>
      <c r="BD109" s="164"/>
      <c r="BE109" s="164"/>
      <c r="BF109" s="164"/>
      <c r="BG109" s="164"/>
      <c r="BH109" s="177"/>
    </row>
    <row r="110" spans="1:60" s="129" customFormat="1" ht="28.5" customHeight="1" x14ac:dyDescent="0.15">
      <c r="A110" s="266" t="s">
        <v>40</v>
      </c>
      <c r="B110" s="266" t="s">
        <v>130</v>
      </c>
      <c r="C110" s="35" t="s">
        <v>131</v>
      </c>
      <c r="D110" s="265"/>
      <c r="E110" s="271">
        <v>37170</v>
      </c>
      <c r="F110" s="37" t="s">
        <v>270</v>
      </c>
      <c r="G110" s="266"/>
      <c r="H110" s="266" t="s">
        <v>41</v>
      </c>
      <c r="I110" s="266" t="s">
        <v>72</v>
      </c>
      <c r="J110" s="266" t="s">
        <v>41</v>
      </c>
      <c r="K110" s="266"/>
      <c r="L110" s="266"/>
      <c r="M110" s="38"/>
      <c r="N110" s="38"/>
      <c r="O110" s="38">
        <v>40395</v>
      </c>
      <c r="P110" s="37"/>
      <c r="Q110" s="37"/>
      <c r="R110" s="37"/>
      <c r="S110" s="38">
        <v>40402</v>
      </c>
      <c r="T110" s="39"/>
      <c r="U110" s="38">
        <v>40402</v>
      </c>
      <c r="V110" s="39">
        <v>4</v>
      </c>
      <c r="W110" s="38">
        <v>40406</v>
      </c>
      <c r="X110" s="39"/>
      <c r="Y110" s="38"/>
      <c r="Z110" s="39"/>
      <c r="AA110" s="38">
        <v>40414</v>
      </c>
      <c r="AB110" s="39"/>
      <c r="AC110" s="38">
        <v>40422</v>
      </c>
      <c r="AD110" s="39">
        <v>75</v>
      </c>
      <c r="AE110" s="38">
        <f>AC110+AD110</f>
        <v>40497</v>
      </c>
      <c r="AF110" s="37">
        <v>37170</v>
      </c>
      <c r="AG110" s="38" t="s">
        <v>270</v>
      </c>
      <c r="AH110" s="266" t="s">
        <v>130</v>
      </c>
      <c r="AI110" s="38"/>
      <c r="AJ110" s="267">
        <v>37170</v>
      </c>
      <c r="AK110" s="62"/>
      <c r="AL110" s="164"/>
      <c r="AM110" s="164"/>
      <c r="AN110" s="164"/>
      <c r="AO110" s="164"/>
      <c r="AP110" s="164"/>
      <c r="AQ110" s="164"/>
      <c r="AR110" s="164"/>
      <c r="AS110" s="164"/>
      <c r="AT110" s="164"/>
      <c r="AU110" s="164"/>
      <c r="AV110" s="164"/>
      <c r="AW110" s="164"/>
      <c r="AX110" s="164"/>
      <c r="AY110" s="164"/>
      <c r="AZ110" s="164"/>
      <c r="BA110" s="164"/>
      <c r="BB110" s="164"/>
      <c r="BC110" s="164"/>
      <c r="BD110" s="164"/>
      <c r="BE110" s="164"/>
      <c r="BF110" s="164"/>
      <c r="BG110" s="164"/>
      <c r="BH110" s="177"/>
    </row>
    <row r="111" spans="1:60" s="162" customFormat="1" ht="22.5" customHeight="1" x14ac:dyDescent="0.15">
      <c r="A111" s="262" t="s">
        <v>29</v>
      </c>
      <c r="B111" s="262" t="s">
        <v>203</v>
      </c>
      <c r="C111" s="67" t="s">
        <v>195</v>
      </c>
      <c r="D111" s="262" t="s">
        <v>246</v>
      </c>
      <c r="E111" s="248">
        <v>75000</v>
      </c>
      <c r="F111" s="69" t="s">
        <v>270</v>
      </c>
      <c r="G111" s="262"/>
      <c r="H111" s="262" t="s">
        <v>41</v>
      </c>
      <c r="I111" s="262" t="s">
        <v>77</v>
      </c>
      <c r="J111" s="262" t="s">
        <v>41</v>
      </c>
      <c r="K111" s="56" t="s">
        <v>262</v>
      </c>
      <c r="L111" s="56" t="s">
        <v>262</v>
      </c>
      <c r="M111" s="297" t="s">
        <v>271</v>
      </c>
      <c r="N111" s="297" t="s">
        <v>271</v>
      </c>
      <c r="O111" s="70">
        <v>40987</v>
      </c>
      <c r="P111" s="71"/>
      <c r="Q111" s="70"/>
      <c r="R111" s="71">
        <v>41</v>
      </c>
      <c r="S111" s="70">
        <f>O111+R111</f>
        <v>41028</v>
      </c>
      <c r="T111" s="71">
        <v>16</v>
      </c>
      <c r="U111" s="70">
        <f>S111+T111</f>
        <v>41044</v>
      </c>
      <c r="V111" s="71">
        <v>10</v>
      </c>
      <c r="W111" s="70">
        <f>U111+V111</f>
        <v>41054</v>
      </c>
      <c r="X111" s="71"/>
      <c r="Y111" s="70"/>
      <c r="Z111" s="71">
        <v>5</v>
      </c>
      <c r="AA111" s="70">
        <f>W111+Z111</f>
        <v>41059</v>
      </c>
      <c r="AB111" s="71">
        <v>10</v>
      </c>
      <c r="AC111" s="70">
        <f>AA111+AB111</f>
        <v>41069</v>
      </c>
      <c r="AD111" s="71">
        <v>45</v>
      </c>
      <c r="AE111" s="70">
        <f>AC111+AD111</f>
        <v>41114</v>
      </c>
      <c r="AF111" s="70"/>
      <c r="AG111" s="70"/>
      <c r="AH111" s="262" t="s">
        <v>203</v>
      </c>
      <c r="AI111" s="70" t="s">
        <v>302</v>
      </c>
      <c r="AJ111" s="264"/>
      <c r="AK111" s="86"/>
      <c r="AL111" s="188"/>
      <c r="AM111" s="188"/>
      <c r="AN111" s="188"/>
      <c r="AO111" s="188"/>
      <c r="AP111" s="188"/>
      <c r="AQ111" s="188"/>
      <c r="AR111" s="188"/>
      <c r="AS111" s="188"/>
      <c r="AT111" s="188"/>
      <c r="AU111" s="188"/>
      <c r="AV111" s="188"/>
      <c r="AW111" s="188"/>
      <c r="AX111" s="188"/>
      <c r="AY111" s="188"/>
      <c r="AZ111" s="188"/>
      <c r="BA111" s="188"/>
      <c r="BB111" s="188"/>
      <c r="BC111" s="188"/>
      <c r="BD111" s="188"/>
      <c r="BE111" s="188"/>
      <c r="BF111" s="188"/>
      <c r="BG111" s="188"/>
      <c r="BH111" s="179"/>
    </row>
    <row r="112" spans="1:60" s="129" customFormat="1" ht="22.5" customHeight="1" x14ac:dyDescent="0.15">
      <c r="A112" s="266" t="s">
        <v>92</v>
      </c>
      <c r="B112" s="266"/>
      <c r="C112" s="35"/>
      <c r="D112" s="266"/>
      <c r="E112" s="298"/>
      <c r="F112" s="37" t="s">
        <v>270</v>
      </c>
      <c r="G112" s="266"/>
      <c r="H112" s="38" t="s">
        <v>41</v>
      </c>
      <c r="I112" s="38" t="s">
        <v>77</v>
      </c>
      <c r="J112" s="38" t="s">
        <v>41</v>
      </c>
      <c r="K112" s="38"/>
      <c r="L112" s="38"/>
      <c r="M112" s="38"/>
      <c r="N112" s="38"/>
      <c r="O112" s="38">
        <v>40987</v>
      </c>
      <c r="P112" s="39"/>
      <c r="Q112" s="38">
        <v>41021</v>
      </c>
      <c r="R112" s="39"/>
      <c r="S112" s="38">
        <v>41028</v>
      </c>
      <c r="T112" s="39"/>
      <c r="U112" s="38">
        <v>41044</v>
      </c>
      <c r="V112" s="39"/>
      <c r="W112" s="38">
        <v>41086</v>
      </c>
      <c r="X112" s="39"/>
      <c r="Y112" s="38"/>
      <c r="Z112" s="39"/>
      <c r="AA112" s="38">
        <v>41273</v>
      </c>
      <c r="AB112" s="39"/>
      <c r="AC112" s="38">
        <v>41301</v>
      </c>
      <c r="AD112" s="39"/>
      <c r="AE112" s="38"/>
      <c r="AF112" s="37">
        <v>41900</v>
      </c>
      <c r="AG112" s="38" t="s">
        <v>270</v>
      </c>
      <c r="AH112" s="266" t="s">
        <v>203</v>
      </c>
      <c r="AI112" s="38" t="s">
        <v>303</v>
      </c>
      <c r="AJ112" s="269"/>
      <c r="AK112" s="62" t="s">
        <v>237</v>
      </c>
      <c r="AL112" s="164"/>
      <c r="AM112" s="164"/>
      <c r="AN112" s="164"/>
      <c r="AO112" s="164"/>
      <c r="AP112" s="164"/>
      <c r="AQ112" s="164"/>
      <c r="AR112" s="164"/>
      <c r="AS112" s="164"/>
      <c r="AT112" s="164"/>
      <c r="AU112" s="164"/>
      <c r="AV112" s="164"/>
      <c r="AW112" s="164"/>
      <c r="AX112" s="164"/>
      <c r="AY112" s="164"/>
      <c r="AZ112" s="164"/>
      <c r="BA112" s="164"/>
      <c r="BB112" s="164"/>
      <c r="BC112" s="164"/>
      <c r="BD112" s="164"/>
      <c r="BE112" s="164"/>
      <c r="BF112" s="164"/>
      <c r="BG112" s="164"/>
      <c r="BH112" s="177"/>
    </row>
    <row r="113" spans="1:60" s="129" customFormat="1" ht="22.5" customHeight="1" x14ac:dyDescent="0.15">
      <c r="A113" s="266" t="s">
        <v>171</v>
      </c>
      <c r="B113" s="266"/>
      <c r="C113" s="35"/>
      <c r="D113" s="266"/>
      <c r="E113" s="299" t="s">
        <v>284</v>
      </c>
      <c r="F113" s="37" t="s">
        <v>270</v>
      </c>
      <c r="G113" s="266"/>
      <c r="H113" s="38" t="s">
        <v>41</v>
      </c>
      <c r="I113" s="38" t="s">
        <v>189</v>
      </c>
      <c r="J113" s="38" t="s">
        <v>41</v>
      </c>
      <c r="K113" s="38"/>
      <c r="L113" s="38"/>
      <c r="M113" s="38"/>
      <c r="N113" s="38"/>
      <c r="O113" s="38">
        <v>41095</v>
      </c>
      <c r="P113" s="39"/>
      <c r="Q113" s="38">
        <v>41021</v>
      </c>
      <c r="R113" s="39"/>
      <c r="S113" s="38">
        <v>41115</v>
      </c>
      <c r="T113" s="39"/>
      <c r="U113" s="38">
        <v>41129</v>
      </c>
      <c r="V113" s="39"/>
      <c r="W113" s="38">
        <v>41147</v>
      </c>
      <c r="X113" s="39"/>
      <c r="Y113" s="38">
        <v>41267</v>
      </c>
      <c r="Z113" s="39"/>
      <c r="AA113" s="38">
        <v>41273</v>
      </c>
      <c r="AB113" s="39"/>
      <c r="AC113" s="38">
        <v>41301</v>
      </c>
      <c r="AD113" s="39"/>
      <c r="AE113" s="38">
        <v>41009</v>
      </c>
      <c r="AF113" s="37">
        <v>41900</v>
      </c>
      <c r="AG113" s="38" t="s">
        <v>270</v>
      </c>
      <c r="AH113" s="266" t="s">
        <v>203</v>
      </c>
      <c r="AI113" s="38" t="s">
        <v>303</v>
      </c>
      <c r="AJ113" s="269"/>
      <c r="AK113" s="62"/>
      <c r="AL113" s="164"/>
      <c r="AM113" s="164"/>
      <c r="AN113" s="164"/>
      <c r="AO113" s="164"/>
      <c r="AP113" s="164"/>
      <c r="AQ113" s="164"/>
      <c r="AR113" s="164"/>
      <c r="AS113" s="164"/>
      <c r="AT113" s="164"/>
      <c r="AU113" s="164"/>
      <c r="AV113" s="164"/>
      <c r="AW113" s="164"/>
      <c r="AX113" s="164"/>
      <c r="AY113" s="164"/>
      <c r="AZ113" s="164"/>
      <c r="BA113" s="164"/>
      <c r="BB113" s="164"/>
      <c r="BC113" s="164"/>
      <c r="BD113" s="164"/>
      <c r="BE113" s="164"/>
      <c r="BF113" s="164"/>
      <c r="BG113" s="164"/>
      <c r="BH113" s="177"/>
    </row>
    <row r="114" spans="1:60" s="163" customFormat="1" ht="57.75" customHeight="1" x14ac:dyDescent="0.15">
      <c r="A114" s="262" t="s">
        <v>29</v>
      </c>
      <c r="B114" s="262" t="s">
        <v>206</v>
      </c>
      <c r="C114" s="67" t="s">
        <v>199</v>
      </c>
      <c r="D114" s="262" t="s">
        <v>246</v>
      </c>
      <c r="E114" s="248">
        <v>165000</v>
      </c>
      <c r="F114" s="69" t="s">
        <v>270</v>
      </c>
      <c r="G114" s="262"/>
      <c r="H114" s="262" t="s">
        <v>41</v>
      </c>
      <c r="I114" s="262" t="s">
        <v>39</v>
      </c>
      <c r="J114" s="262" t="s">
        <v>41</v>
      </c>
      <c r="K114" s="56" t="s">
        <v>262</v>
      </c>
      <c r="L114" s="56" t="s">
        <v>262</v>
      </c>
      <c r="M114" s="70" t="s">
        <v>271</v>
      </c>
      <c r="N114" s="70" t="s">
        <v>271</v>
      </c>
      <c r="O114" s="70">
        <v>40932</v>
      </c>
      <c r="P114" s="71">
        <v>8</v>
      </c>
      <c r="Q114" s="70">
        <f>O114+P114</f>
        <v>40940</v>
      </c>
      <c r="R114" s="71">
        <v>7</v>
      </c>
      <c r="S114" s="70">
        <f>Q114+R114</f>
        <v>40947</v>
      </c>
      <c r="T114" s="71">
        <v>14</v>
      </c>
      <c r="U114" s="70">
        <f>S114+T114</f>
        <v>40961</v>
      </c>
      <c r="V114" s="71">
        <v>15</v>
      </c>
      <c r="W114" s="70">
        <v>41024</v>
      </c>
      <c r="X114" s="71">
        <v>5</v>
      </c>
      <c r="Y114" s="70">
        <f>W114+X114</f>
        <v>41029</v>
      </c>
      <c r="Z114" s="71">
        <v>7</v>
      </c>
      <c r="AA114" s="70">
        <f>Y114+Z114</f>
        <v>41036</v>
      </c>
      <c r="AB114" s="71">
        <v>9</v>
      </c>
      <c r="AC114" s="70">
        <f>AA114+AB114</f>
        <v>41045</v>
      </c>
      <c r="AD114" s="263">
        <v>45</v>
      </c>
      <c r="AE114" s="70">
        <f>AC114+AD114</f>
        <v>41090</v>
      </c>
      <c r="AF114" s="70"/>
      <c r="AG114" s="70"/>
      <c r="AH114" s="262" t="s">
        <v>206</v>
      </c>
      <c r="AI114" s="70" t="s">
        <v>304</v>
      </c>
      <c r="AJ114" s="264"/>
      <c r="AK114" s="296"/>
      <c r="AL114" s="189"/>
      <c r="AM114" s="189"/>
      <c r="AN114" s="189"/>
      <c r="AO114" s="189"/>
      <c r="AP114" s="189"/>
      <c r="AQ114" s="189"/>
      <c r="AR114" s="189"/>
      <c r="AS114" s="189"/>
      <c r="AT114" s="189"/>
      <c r="AU114" s="189"/>
      <c r="AV114" s="189"/>
      <c r="AW114" s="189"/>
      <c r="AX114" s="189"/>
      <c r="AY114" s="189"/>
      <c r="AZ114" s="189"/>
      <c r="BA114" s="189"/>
      <c r="BB114" s="189"/>
      <c r="BC114" s="189"/>
      <c r="BD114" s="189"/>
      <c r="BE114" s="189"/>
      <c r="BF114" s="189"/>
      <c r="BG114" s="189"/>
      <c r="BH114" s="180"/>
    </row>
    <row r="115" spans="1:60" s="129" customFormat="1" ht="18" customHeight="1" x14ac:dyDescent="0.15">
      <c r="A115" s="266" t="s">
        <v>40</v>
      </c>
      <c r="B115" s="266"/>
      <c r="C115" s="35"/>
      <c r="D115" s="266"/>
      <c r="E115" s="271">
        <v>171150</v>
      </c>
      <c r="F115" s="37" t="s">
        <v>270</v>
      </c>
      <c r="G115" s="266"/>
      <c r="H115" s="265" t="s">
        <v>41</v>
      </c>
      <c r="I115" s="265" t="s">
        <v>39</v>
      </c>
      <c r="J115" s="265" t="s">
        <v>41</v>
      </c>
      <c r="K115" s="265"/>
      <c r="L115" s="265"/>
      <c r="M115" s="38"/>
      <c r="N115" s="38"/>
      <c r="O115" s="38">
        <v>40932</v>
      </c>
      <c r="P115" s="39">
        <v>8</v>
      </c>
      <c r="Q115" s="38">
        <v>40940</v>
      </c>
      <c r="R115" s="39">
        <v>7</v>
      </c>
      <c r="S115" s="38">
        <v>40951</v>
      </c>
      <c r="T115" s="39">
        <v>14</v>
      </c>
      <c r="U115" s="38">
        <v>40961</v>
      </c>
      <c r="V115" s="39">
        <v>15</v>
      </c>
      <c r="W115" s="38">
        <v>41024</v>
      </c>
      <c r="X115" s="39">
        <v>5</v>
      </c>
      <c r="Y115" s="38">
        <v>41030</v>
      </c>
      <c r="Z115" s="39">
        <v>7</v>
      </c>
      <c r="AA115" s="38">
        <v>41105</v>
      </c>
      <c r="AB115" s="39">
        <v>9</v>
      </c>
      <c r="AC115" s="38">
        <v>41120</v>
      </c>
      <c r="AD115" s="39"/>
      <c r="AE115" s="38"/>
      <c r="AF115" s="37">
        <v>171150</v>
      </c>
      <c r="AG115" s="38" t="s">
        <v>270</v>
      </c>
      <c r="AH115" s="266" t="s">
        <v>206</v>
      </c>
      <c r="AI115" s="38"/>
      <c r="AJ115" s="267">
        <v>171150</v>
      </c>
      <c r="AK115" s="62" t="s">
        <v>236</v>
      </c>
      <c r="AL115" s="164"/>
      <c r="AM115" s="164"/>
      <c r="AN115" s="164"/>
      <c r="AO115" s="164"/>
      <c r="AP115" s="164"/>
      <c r="AQ115" s="164"/>
      <c r="AR115" s="164"/>
      <c r="AS115" s="164"/>
      <c r="AT115" s="164"/>
      <c r="AU115" s="164"/>
      <c r="AV115" s="164"/>
      <c r="AW115" s="164"/>
      <c r="AX115" s="164"/>
      <c r="AY115" s="164"/>
      <c r="AZ115" s="164"/>
      <c r="BA115" s="164"/>
      <c r="BB115" s="164"/>
      <c r="BC115" s="164"/>
      <c r="BD115" s="164"/>
      <c r="BE115" s="164"/>
      <c r="BF115" s="164"/>
      <c r="BG115" s="164"/>
      <c r="BH115" s="177"/>
    </row>
    <row r="116" spans="1:60" s="129" customFormat="1" ht="27.75" customHeight="1" x14ac:dyDescent="0.15">
      <c r="A116" s="262" t="s">
        <v>29</v>
      </c>
      <c r="B116" s="262" t="s">
        <v>225</v>
      </c>
      <c r="C116" s="67" t="s">
        <v>224</v>
      </c>
      <c r="D116" s="262" t="s">
        <v>246</v>
      </c>
      <c r="E116" s="248">
        <v>80000</v>
      </c>
      <c r="F116" s="69" t="s">
        <v>270</v>
      </c>
      <c r="G116" s="262"/>
      <c r="H116" s="262" t="s">
        <v>41</v>
      </c>
      <c r="I116" s="262" t="s">
        <v>77</v>
      </c>
      <c r="J116" s="262" t="s">
        <v>41</v>
      </c>
      <c r="K116" s="56" t="s">
        <v>262</v>
      </c>
      <c r="L116" s="56" t="s">
        <v>262</v>
      </c>
      <c r="M116" s="263" t="s">
        <v>271</v>
      </c>
      <c r="N116" s="263" t="s">
        <v>271</v>
      </c>
      <c r="O116" s="70">
        <v>41122</v>
      </c>
      <c r="P116" s="71">
        <v>8</v>
      </c>
      <c r="Q116" s="70"/>
      <c r="R116" s="71">
        <v>7</v>
      </c>
      <c r="S116" s="70">
        <f>O116+R116</f>
        <v>41129</v>
      </c>
      <c r="T116" s="71">
        <v>14</v>
      </c>
      <c r="U116" s="70">
        <f>S116+T116</f>
        <v>41143</v>
      </c>
      <c r="V116" s="71">
        <v>15</v>
      </c>
      <c r="W116" s="70">
        <f>U116+V116</f>
        <v>41158</v>
      </c>
      <c r="X116" s="71">
        <v>5</v>
      </c>
      <c r="Y116" s="70"/>
      <c r="Z116" s="71">
        <v>7</v>
      </c>
      <c r="AA116" s="70">
        <f>W116+Z116</f>
        <v>41165</v>
      </c>
      <c r="AB116" s="71">
        <v>9</v>
      </c>
      <c r="AC116" s="70">
        <f>AA116+AB116</f>
        <v>41174</v>
      </c>
      <c r="AD116" s="263">
        <v>45</v>
      </c>
      <c r="AE116" s="70">
        <f>AC116+AD116</f>
        <v>41219</v>
      </c>
      <c r="AF116" s="70"/>
      <c r="AG116" s="70"/>
      <c r="AH116" s="262" t="s">
        <v>225</v>
      </c>
      <c r="AI116" s="70" t="s">
        <v>286</v>
      </c>
      <c r="AJ116" s="264"/>
      <c r="AK116" s="296"/>
      <c r="AL116" s="164"/>
      <c r="AM116" s="164"/>
      <c r="AN116" s="164"/>
      <c r="AO116" s="164"/>
      <c r="AP116" s="164"/>
      <c r="AQ116" s="164"/>
      <c r="AR116" s="164"/>
      <c r="AS116" s="164"/>
      <c r="AT116" s="164"/>
      <c r="AU116" s="164"/>
      <c r="AV116" s="164"/>
      <c r="AW116" s="164"/>
      <c r="AX116" s="164"/>
      <c r="AY116" s="164"/>
      <c r="AZ116" s="164"/>
      <c r="BA116" s="164"/>
      <c r="BB116" s="164"/>
      <c r="BC116" s="164"/>
      <c r="BD116" s="164"/>
      <c r="BE116" s="164"/>
      <c r="BF116" s="164"/>
      <c r="BG116" s="164"/>
      <c r="BH116" s="177"/>
    </row>
    <row r="117" spans="1:60" s="129" customFormat="1" ht="18" customHeight="1" x14ac:dyDescent="0.15">
      <c r="A117" s="266" t="s">
        <v>40</v>
      </c>
      <c r="B117" s="266"/>
      <c r="C117" s="35"/>
      <c r="D117" s="266"/>
      <c r="E117" s="271"/>
      <c r="F117" s="37"/>
      <c r="G117" s="266"/>
      <c r="H117" s="266"/>
      <c r="I117" s="266"/>
      <c r="J117" s="266"/>
      <c r="K117" s="266"/>
      <c r="L117" s="266"/>
      <c r="M117" s="265"/>
      <c r="N117" s="266"/>
      <c r="O117" s="38"/>
      <c r="P117" s="39"/>
      <c r="Q117" s="38"/>
      <c r="R117" s="39"/>
      <c r="S117" s="38"/>
      <c r="T117" s="39"/>
      <c r="U117" s="38"/>
      <c r="V117" s="39"/>
      <c r="W117" s="300"/>
      <c r="X117" s="39"/>
      <c r="Y117" s="300"/>
      <c r="Z117" s="39"/>
      <c r="AA117" s="38"/>
      <c r="AB117" s="39"/>
      <c r="AC117" s="38"/>
      <c r="AD117" s="39"/>
      <c r="AE117" s="38"/>
      <c r="AF117" s="38"/>
      <c r="AG117" s="38"/>
      <c r="AH117" s="38" t="s">
        <v>225</v>
      </c>
      <c r="AI117" s="38"/>
      <c r="AJ117" s="269"/>
      <c r="AK117" s="62"/>
      <c r="AL117" s="164"/>
      <c r="AM117" s="164"/>
      <c r="AN117" s="164"/>
      <c r="AO117" s="164"/>
      <c r="AP117" s="164"/>
      <c r="AQ117" s="164"/>
      <c r="AR117" s="164"/>
      <c r="AS117" s="164"/>
      <c r="AT117" s="164"/>
      <c r="AU117" s="164"/>
      <c r="AV117" s="164"/>
      <c r="AW117" s="164"/>
      <c r="AX117" s="164"/>
      <c r="AY117" s="164"/>
      <c r="AZ117" s="164"/>
      <c r="BA117" s="164"/>
      <c r="BB117" s="164"/>
      <c r="BC117" s="164"/>
      <c r="BD117" s="164"/>
      <c r="BE117" s="164"/>
      <c r="BF117" s="164"/>
      <c r="BG117" s="164"/>
      <c r="BH117" s="177"/>
    </row>
    <row r="118" spans="1:60" s="129" customFormat="1" ht="18" customHeight="1" x14ac:dyDescent="0.15">
      <c r="A118" s="263" t="s">
        <v>29</v>
      </c>
      <c r="B118" s="263" t="s">
        <v>68</v>
      </c>
      <c r="C118" s="148"/>
      <c r="D118" s="301"/>
      <c r="E118" s="248">
        <f>+E116+E114+E111+E109+E107+E105+E103+E101+E99+E97+E95+E93+E91+E89+E87+E85+E83+E81+E79+E77+E75+E73+E71+E69+E67+E65+E63</f>
        <v>3263000</v>
      </c>
      <c r="F118" s="69" t="s">
        <v>270</v>
      </c>
      <c r="G118" s="302"/>
      <c r="H118" s="263"/>
      <c r="I118" s="263"/>
      <c r="J118" s="263"/>
      <c r="K118" s="263"/>
      <c r="L118" s="263"/>
      <c r="M118" s="263"/>
      <c r="N118" s="263"/>
      <c r="O118" s="263"/>
      <c r="P118" s="263"/>
      <c r="Q118" s="263"/>
      <c r="R118" s="263"/>
      <c r="S118" s="263"/>
      <c r="T118" s="263"/>
      <c r="U118" s="263"/>
      <c r="V118" s="263"/>
      <c r="W118" s="263"/>
      <c r="X118" s="263"/>
      <c r="Y118" s="263"/>
      <c r="Z118" s="263"/>
      <c r="AA118" s="263"/>
      <c r="AB118" s="263"/>
      <c r="AC118" s="263"/>
      <c r="AD118" s="263"/>
      <c r="AE118" s="263"/>
      <c r="AF118" s="263"/>
      <c r="AG118" s="263"/>
      <c r="AH118" s="263"/>
      <c r="AI118" s="263"/>
      <c r="AJ118" s="264"/>
      <c r="AK118" s="263"/>
      <c r="AL118" s="164"/>
      <c r="AM118" s="164"/>
      <c r="AN118" s="164"/>
      <c r="AO118" s="164"/>
      <c r="AP118" s="164"/>
      <c r="AQ118" s="164"/>
      <c r="AR118" s="164"/>
      <c r="AS118" s="164"/>
      <c r="AT118" s="164"/>
      <c r="AU118" s="164"/>
      <c r="AV118" s="164"/>
      <c r="AW118" s="164"/>
      <c r="AX118" s="164"/>
      <c r="AY118" s="164"/>
      <c r="AZ118" s="164"/>
      <c r="BA118" s="164"/>
      <c r="BB118" s="164"/>
      <c r="BC118" s="164"/>
      <c r="BD118" s="164"/>
      <c r="BE118" s="164"/>
      <c r="BF118" s="164"/>
      <c r="BG118" s="164"/>
      <c r="BH118" s="177"/>
    </row>
    <row r="119" spans="1:60" s="170" customFormat="1" ht="18" customHeight="1" x14ac:dyDescent="0.15">
      <c r="A119" s="303" t="s">
        <v>40</v>
      </c>
      <c r="B119" s="303" t="s">
        <v>68</v>
      </c>
      <c r="C119" s="304"/>
      <c r="D119" s="303"/>
      <c r="E119" s="305">
        <f>+E117+E115+E113+E112+E110+E108+E106+E104+E102+E100+E98+E96+E94+E92+E90+E88+E86+E84+E82+E80+E78+E76+E74+E72+E70+E68+E66+E64</f>
        <v>2936182.5300000003</v>
      </c>
      <c r="F119" s="306"/>
      <c r="G119" s="306"/>
      <c r="H119" s="303"/>
      <c r="I119" s="306"/>
      <c r="J119" s="306"/>
      <c r="K119" s="306"/>
      <c r="L119" s="306"/>
      <c r="M119" s="303"/>
      <c r="N119" s="306"/>
      <c r="O119" s="303"/>
      <c r="P119" s="303"/>
      <c r="Q119" s="303"/>
      <c r="R119" s="303"/>
      <c r="S119" s="303"/>
      <c r="T119" s="303"/>
      <c r="U119" s="303"/>
      <c r="V119" s="303"/>
      <c r="W119" s="303"/>
      <c r="X119" s="303"/>
      <c r="Y119" s="303"/>
      <c r="Z119" s="303"/>
      <c r="AA119" s="303"/>
      <c r="AB119" s="303"/>
      <c r="AC119" s="303"/>
      <c r="AD119" s="303"/>
      <c r="AE119" s="303"/>
      <c r="AF119" s="306"/>
      <c r="AG119" s="303"/>
      <c r="AH119" s="303"/>
      <c r="AI119" s="303"/>
      <c r="AJ119" s="307">
        <f>SUM(AJ64,AJ66,AJ68,AJ70,AJ72,AJ74,AJ76,AJ78,AJ80,AJ82,AJ84,AJ86,AJ88,AJ90,AJ92,AJ94,AJ96,AJ98,AJ100,AJ102,AJ104,AJ106,AJ108,AJ110,AJ113,AJ115,AJ117)</f>
        <v>2188724.5959999999</v>
      </c>
      <c r="AK119" s="265"/>
      <c r="AL119" s="164"/>
      <c r="AM119" s="164"/>
      <c r="AN119" s="164"/>
      <c r="AO119" s="164"/>
      <c r="AP119" s="164"/>
      <c r="AQ119" s="164"/>
      <c r="AR119" s="164"/>
      <c r="AS119" s="164"/>
      <c r="AT119" s="164"/>
      <c r="AU119" s="164"/>
      <c r="AV119" s="164"/>
      <c r="AW119" s="164"/>
      <c r="AX119" s="164"/>
      <c r="AY119" s="164"/>
      <c r="AZ119" s="164"/>
      <c r="BA119" s="164"/>
      <c r="BB119" s="164"/>
      <c r="BC119" s="164"/>
      <c r="BD119" s="164"/>
      <c r="BE119" s="164"/>
      <c r="BF119" s="164"/>
      <c r="BG119" s="164"/>
      <c r="BH119" s="181"/>
    </row>
    <row r="120" spans="1:60" s="129" customFormat="1" ht="18" customHeight="1" x14ac:dyDescent="0.15">
      <c r="A120" s="263" t="s">
        <v>29</v>
      </c>
      <c r="B120" s="263" t="s">
        <v>132</v>
      </c>
      <c r="C120" s="308"/>
      <c r="D120" s="309"/>
      <c r="E120" s="270">
        <f>+E118+E61+E33</f>
        <v>5725099.75</v>
      </c>
      <c r="F120" s="56" t="s">
        <v>270</v>
      </c>
      <c r="G120" s="263"/>
      <c r="H120" s="263"/>
      <c r="I120" s="263"/>
      <c r="J120" s="263"/>
      <c r="K120" s="263"/>
      <c r="L120" s="263"/>
      <c r="M120" s="114"/>
      <c r="N120" s="263"/>
      <c r="O120" s="263"/>
      <c r="P120" s="263"/>
      <c r="Q120" s="263"/>
      <c r="R120" s="263"/>
      <c r="S120" s="263"/>
      <c r="T120" s="263"/>
      <c r="U120" s="263"/>
      <c r="V120" s="263"/>
      <c r="W120" s="263"/>
      <c r="X120" s="263"/>
      <c r="Y120" s="263"/>
      <c r="Z120" s="263"/>
      <c r="AA120" s="263"/>
      <c r="AB120" s="263"/>
      <c r="AC120" s="263"/>
      <c r="AD120" s="263"/>
      <c r="AE120" s="263"/>
      <c r="AF120" s="263"/>
      <c r="AG120" s="263"/>
      <c r="AH120" s="263"/>
      <c r="AI120" s="263"/>
      <c r="AJ120" s="264"/>
      <c r="AK120" s="263"/>
      <c r="AL120" s="164"/>
      <c r="AM120" s="164"/>
      <c r="AN120" s="164"/>
      <c r="AO120" s="164"/>
      <c r="AP120" s="164"/>
      <c r="AQ120" s="164"/>
      <c r="AR120" s="164"/>
      <c r="AS120" s="164"/>
      <c r="AT120" s="164"/>
      <c r="AU120" s="164"/>
      <c r="AV120" s="164"/>
      <c r="AW120" s="164"/>
      <c r="AX120" s="164"/>
      <c r="AY120" s="164"/>
      <c r="AZ120" s="164"/>
      <c r="BA120" s="177"/>
    </row>
    <row r="121" spans="1:60" s="129" customFormat="1" ht="18" customHeight="1" x14ac:dyDescent="0.15">
      <c r="A121" s="265" t="s">
        <v>40</v>
      </c>
      <c r="B121" s="265" t="s">
        <v>133</v>
      </c>
      <c r="C121" s="310"/>
      <c r="D121" s="274"/>
      <c r="E121" s="288">
        <f>+E119+E62+E34</f>
        <v>4917767.24</v>
      </c>
      <c r="F121" s="274" t="s">
        <v>270</v>
      </c>
      <c r="G121" s="265"/>
      <c r="H121" s="265"/>
      <c r="I121" s="265"/>
      <c r="J121" s="265"/>
      <c r="K121" s="265"/>
      <c r="L121" s="265"/>
      <c r="M121" s="265"/>
      <c r="N121" s="265"/>
      <c r="O121" s="265"/>
      <c r="P121" s="265"/>
      <c r="Q121" s="265"/>
      <c r="R121" s="265"/>
      <c r="S121" s="265"/>
      <c r="T121" s="265"/>
      <c r="U121" s="265"/>
      <c r="V121" s="265"/>
      <c r="W121" s="265"/>
      <c r="X121" s="265"/>
      <c r="Y121" s="265"/>
      <c r="Z121" s="265"/>
      <c r="AA121" s="265"/>
      <c r="AB121" s="265"/>
      <c r="AC121" s="265"/>
      <c r="AD121" s="265"/>
      <c r="AE121" s="265"/>
      <c r="AF121" s="274"/>
      <c r="AG121" s="38"/>
      <c r="AH121" s="265"/>
      <c r="AI121" s="265"/>
      <c r="AJ121" s="269">
        <f>AJ32+AJ62+AJ119</f>
        <v>2355774.2849999997</v>
      </c>
      <c r="AK121" s="265"/>
      <c r="AL121" s="164"/>
      <c r="AM121" s="164"/>
      <c r="AN121" s="164"/>
      <c r="AO121" s="164"/>
      <c r="AP121" s="164"/>
      <c r="AQ121" s="164"/>
      <c r="AR121" s="164"/>
      <c r="AS121" s="164"/>
      <c r="AT121" s="164"/>
      <c r="AU121" s="164"/>
      <c r="AV121" s="164"/>
      <c r="AW121" s="164"/>
      <c r="AX121" s="164"/>
      <c r="AY121" s="164"/>
      <c r="AZ121" s="164"/>
      <c r="BA121" s="177"/>
    </row>
    <row r="122" spans="1:60" s="193" customFormat="1" ht="18" customHeight="1" x14ac:dyDescent="0.15">
      <c r="A122" s="3"/>
      <c r="B122" s="3" t="s">
        <v>134</v>
      </c>
      <c r="C122" s="242"/>
      <c r="D122" s="191"/>
      <c r="E122" s="232"/>
      <c r="F122" s="5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227"/>
      <c r="AK122" s="223"/>
      <c r="AL122" s="164"/>
      <c r="AM122" s="164"/>
      <c r="AN122" s="164"/>
      <c r="AO122" s="164"/>
      <c r="AP122" s="164"/>
      <c r="AQ122" s="164"/>
      <c r="AR122" s="164"/>
      <c r="AS122" s="164"/>
      <c r="AT122" s="164"/>
      <c r="AU122" s="164"/>
      <c r="AV122" s="164"/>
      <c r="AW122" s="164"/>
      <c r="AX122" s="164"/>
      <c r="AY122" s="164"/>
      <c r="AZ122" s="164"/>
      <c r="BA122" s="164"/>
      <c r="BB122" s="164"/>
      <c r="BC122" s="164"/>
      <c r="BD122" s="164"/>
      <c r="BE122" s="164"/>
      <c r="BF122" s="164"/>
      <c r="BG122" s="164"/>
      <c r="BH122" s="192"/>
    </row>
    <row r="123" spans="1:60" s="129" customFormat="1" ht="18" customHeight="1" x14ac:dyDescent="0.15">
      <c r="A123" s="3"/>
      <c r="B123" s="3" t="s">
        <v>135</v>
      </c>
      <c r="C123" s="243" t="s">
        <v>136</v>
      </c>
      <c r="D123" s="4"/>
      <c r="E123" s="232"/>
      <c r="F123" s="5"/>
      <c r="G123" s="3"/>
      <c r="H123" s="3"/>
      <c r="I123" s="3"/>
      <c r="J123" s="3"/>
      <c r="K123" s="3"/>
      <c r="L123" s="3"/>
      <c r="M123" s="3"/>
      <c r="N123" s="3"/>
      <c r="O123" s="164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227"/>
      <c r="AK123" s="223"/>
      <c r="AL123" s="164"/>
      <c r="AM123" s="164"/>
      <c r="AN123" s="164"/>
      <c r="AO123" s="164"/>
      <c r="AP123" s="164"/>
      <c r="AQ123" s="164"/>
      <c r="AR123" s="164"/>
      <c r="AS123" s="164"/>
      <c r="AT123" s="164"/>
      <c r="AU123" s="164"/>
      <c r="AV123" s="164"/>
      <c r="AW123" s="164"/>
      <c r="AX123" s="164"/>
      <c r="AY123" s="164"/>
      <c r="AZ123" s="164"/>
      <c r="BA123" s="164"/>
      <c r="BB123" s="164"/>
      <c r="BC123" s="164"/>
      <c r="BD123" s="164"/>
      <c r="BE123" s="164"/>
      <c r="BF123" s="164"/>
      <c r="BG123" s="164"/>
      <c r="BH123" s="164"/>
    </row>
    <row r="124" spans="1:60" s="129" customFormat="1" ht="18" customHeight="1" x14ac:dyDescent="0.15">
      <c r="A124" s="3"/>
      <c r="B124" s="3" t="s">
        <v>137</v>
      </c>
      <c r="C124" s="243" t="s">
        <v>138</v>
      </c>
      <c r="D124" s="4"/>
      <c r="E124" s="232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5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227"/>
      <c r="AK124" s="223"/>
      <c r="AL124" s="164"/>
      <c r="AM124" s="164"/>
      <c r="AN124" s="164"/>
      <c r="AO124" s="164"/>
      <c r="AP124" s="164"/>
      <c r="AQ124" s="164"/>
      <c r="AR124" s="164"/>
      <c r="AS124" s="164"/>
      <c r="AT124" s="164"/>
      <c r="AU124" s="164"/>
      <c r="AV124" s="164"/>
      <c r="AW124" s="164"/>
      <c r="AX124" s="164"/>
      <c r="AY124" s="164"/>
      <c r="AZ124" s="164"/>
      <c r="BA124" s="164"/>
      <c r="BB124" s="164"/>
      <c r="BC124" s="164"/>
      <c r="BD124" s="164"/>
      <c r="BE124" s="164"/>
      <c r="BF124" s="164"/>
      <c r="BG124" s="164"/>
      <c r="BH124" s="164"/>
    </row>
    <row r="125" spans="1:60" s="129" customFormat="1" ht="18" customHeight="1" x14ac:dyDescent="0.15">
      <c r="A125" s="3"/>
      <c r="B125" s="3" t="s">
        <v>139</v>
      </c>
      <c r="C125" s="243" t="s">
        <v>140</v>
      </c>
      <c r="D125" s="4"/>
      <c r="E125" s="232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227"/>
      <c r="AK125" s="223"/>
      <c r="AL125" s="164"/>
      <c r="AM125" s="164"/>
      <c r="AN125" s="164"/>
      <c r="AO125" s="164"/>
      <c r="AP125" s="164"/>
      <c r="AQ125" s="164"/>
      <c r="AR125" s="164"/>
      <c r="AS125" s="164"/>
      <c r="AT125" s="164"/>
      <c r="AU125" s="164"/>
      <c r="AV125" s="164"/>
      <c r="AW125" s="164"/>
      <c r="AX125" s="164"/>
      <c r="AY125" s="164"/>
      <c r="AZ125" s="164"/>
      <c r="BA125" s="164"/>
      <c r="BB125" s="164"/>
      <c r="BC125" s="164"/>
      <c r="BD125" s="164"/>
      <c r="BE125" s="164"/>
      <c r="BF125" s="164"/>
      <c r="BG125" s="164"/>
      <c r="BH125" s="164"/>
    </row>
    <row r="126" spans="1:60" s="129" customFormat="1" ht="18" customHeight="1" x14ac:dyDescent="0.15">
      <c r="A126" s="3"/>
      <c r="B126" s="3" t="s">
        <v>141</v>
      </c>
      <c r="C126" s="243" t="s">
        <v>142</v>
      </c>
      <c r="D126" s="4"/>
      <c r="E126" s="232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227"/>
      <c r="AK126" s="223"/>
      <c r="AL126" s="164"/>
      <c r="AM126" s="164"/>
      <c r="AN126" s="164"/>
      <c r="AO126" s="164"/>
      <c r="AP126" s="164"/>
      <c r="AQ126" s="164"/>
      <c r="AR126" s="164"/>
      <c r="AS126" s="164"/>
      <c r="AT126" s="164"/>
      <c r="AU126" s="164"/>
      <c r="AV126" s="164"/>
      <c r="AW126" s="164"/>
      <c r="AX126" s="164"/>
      <c r="AY126" s="164"/>
      <c r="AZ126" s="164"/>
      <c r="BA126" s="164"/>
      <c r="BB126" s="164"/>
      <c r="BC126" s="164"/>
      <c r="BD126" s="164"/>
      <c r="BE126" s="164"/>
      <c r="BF126" s="164"/>
      <c r="BG126" s="164"/>
      <c r="BH126" s="164"/>
    </row>
    <row r="127" spans="1:60" s="129" customFormat="1" ht="18" customHeight="1" x14ac:dyDescent="0.15">
      <c r="A127" s="3"/>
      <c r="B127" s="3" t="s">
        <v>143</v>
      </c>
      <c r="C127" s="243" t="s">
        <v>144</v>
      </c>
      <c r="D127" s="4"/>
      <c r="E127" s="232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227"/>
      <c r="AK127" s="223"/>
      <c r="AL127" s="164"/>
      <c r="AM127" s="164"/>
      <c r="AN127" s="164"/>
      <c r="AO127" s="164"/>
      <c r="AP127" s="164"/>
      <c r="AQ127" s="164"/>
      <c r="AR127" s="164"/>
      <c r="AS127" s="164"/>
      <c r="AT127" s="164"/>
      <c r="AU127" s="164"/>
      <c r="AV127" s="164"/>
      <c r="AW127" s="164"/>
      <c r="AX127" s="164"/>
      <c r="AY127" s="164"/>
      <c r="AZ127" s="164"/>
      <c r="BA127" s="164"/>
      <c r="BB127" s="164"/>
      <c r="BC127" s="164"/>
      <c r="BD127" s="164"/>
      <c r="BE127" s="164"/>
      <c r="BF127" s="164"/>
      <c r="BG127" s="164"/>
      <c r="BH127" s="164"/>
    </row>
    <row r="128" spans="1:60" s="129" customFormat="1" ht="18" customHeight="1" x14ac:dyDescent="0.15">
      <c r="A128" s="3"/>
      <c r="B128" s="3" t="s">
        <v>145</v>
      </c>
      <c r="C128" s="243" t="s">
        <v>146</v>
      </c>
      <c r="D128" s="4"/>
      <c r="E128" s="232"/>
      <c r="F128" s="3"/>
      <c r="G128" s="3"/>
      <c r="H128" s="3"/>
      <c r="I128" s="3"/>
      <c r="J128" s="3"/>
      <c r="K128" s="3"/>
      <c r="L128" s="3"/>
      <c r="M128" s="165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227"/>
      <c r="AK128" s="223"/>
      <c r="AL128" s="164"/>
      <c r="AM128" s="164"/>
      <c r="AN128" s="164"/>
      <c r="AO128" s="164"/>
      <c r="AP128" s="164"/>
      <c r="AQ128" s="164"/>
      <c r="AR128" s="164"/>
      <c r="AS128" s="164"/>
      <c r="AT128" s="164"/>
      <c r="AU128" s="164"/>
      <c r="AV128" s="164"/>
      <c r="AW128" s="164"/>
      <c r="AX128" s="164"/>
      <c r="AY128" s="164"/>
      <c r="AZ128" s="164"/>
      <c r="BA128" s="164"/>
      <c r="BB128" s="164"/>
      <c r="BC128" s="164"/>
      <c r="BD128" s="164"/>
      <c r="BE128" s="164"/>
      <c r="BF128" s="164"/>
      <c r="BG128" s="164"/>
      <c r="BH128" s="164"/>
    </row>
    <row r="129" spans="1:60" s="129" customFormat="1" ht="18" customHeight="1" x14ac:dyDescent="0.25">
      <c r="A129" s="3"/>
      <c r="B129" s="3" t="s">
        <v>147</v>
      </c>
      <c r="C129" s="243" t="s">
        <v>148</v>
      </c>
      <c r="D129" s="4"/>
      <c r="E129" s="232"/>
      <c r="F129" s="3"/>
      <c r="G129" s="3"/>
      <c r="H129" s="3"/>
      <c r="I129" s="3"/>
      <c r="J129" s="3"/>
      <c r="K129" s="3"/>
      <c r="L129" s="3"/>
      <c r="M129" s="166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6"/>
      <c r="AE129" s="3"/>
      <c r="AF129" s="3"/>
      <c r="AG129" s="3"/>
      <c r="AH129" s="3"/>
      <c r="AI129" s="3"/>
      <c r="AJ129" s="227"/>
      <c r="AK129" s="223"/>
      <c r="AL129" s="164"/>
      <c r="AM129" s="164"/>
      <c r="AN129" s="164"/>
      <c r="AO129" s="164"/>
      <c r="AP129" s="164"/>
      <c r="AQ129" s="164"/>
      <c r="AR129" s="164"/>
      <c r="AS129" s="164"/>
      <c r="AT129" s="164"/>
      <c r="AU129" s="164"/>
      <c r="AV129" s="164"/>
      <c r="AW129" s="164"/>
      <c r="AX129" s="164"/>
      <c r="AY129" s="164"/>
      <c r="AZ129" s="164"/>
      <c r="BA129" s="164"/>
      <c r="BB129" s="164"/>
      <c r="BC129" s="164"/>
      <c r="BD129" s="164"/>
      <c r="BE129" s="164"/>
      <c r="BF129" s="164"/>
      <c r="BG129" s="164"/>
      <c r="BH129" s="164"/>
    </row>
    <row r="130" spans="1:60" s="129" customFormat="1" ht="18" customHeight="1" x14ac:dyDescent="0.25">
      <c r="A130" s="164"/>
      <c r="B130" s="165"/>
      <c r="C130" s="244"/>
      <c r="D130" s="165"/>
      <c r="E130" s="233"/>
      <c r="F130" s="168"/>
      <c r="G130" s="164"/>
      <c r="H130" s="164"/>
      <c r="I130" s="167"/>
      <c r="J130" s="167"/>
      <c r="K130" s="165"/>
      <c r="L130" s="165"/>
      <c r="M130" s="166"/>
      <c r="N130" s="165"/>
      <c r="O130" s="164"/>
      <c r="P130" s="164"/>
      <c r="Q130" s="164"/>
      <c r="R130" s="164"/>
      <c r="S130" s="164"/>
      <c r="T130" s="164"/>
      <c r="U130" s="164"/>
      <c r="V130" s="164"/>
      <c r="W130" s="164"/>
      <c r="X130" s="164"/>
      <c r="Y130" s="164"/>
      <c r="Z130" s="164"/>
      <c r="AA130" s="164"/>
      <c r="AB130" s="164"/>
      <c r="AC130" s="165"/>
      <c r="AD130" s="164"/>
      <c r="AE130" s="164"/>
      <c r="AF130" s="165"/>
      <c r="AG130" s="165"/>
      <c r="AH130" s="165"/>
      <c r="AI130" s="165"/>
      <c r="AJ130" s="228"/>
      <c r="AK130" s="224"/>
      <c r="AL130" s="164"/>
      <c r="AM130" s="164"/>
      <c r="AN130" s="164"/>
      <c r="AO130" s="164"/>
      <c r="AP130" s="164"/>
      <c r="AQ130" s="164"/>
      <c r="AR130" s="164"/>
      <c r="AS130" s="164"/>
      <c r="AT130" s="164"/>
      <c r="AU130" s="164"/>
      <c r="AV130" s="164"/>
      <c r="AW130" s="164"/>
      <c r="AX130" s="164"/>
      <c r="AY130" s="164"/>
      <c r="AZ130" s="164"/>
      <c r="BA130" s="164"/>
      <c r="BB130" s="164"/>
      <c r="BC130" s="164"/>
      <c r="BD130" s="164"/>
      <c r="BE130" s="164"/>
      <c r="BF130" s="164"/>
      <c r="BG130" s="164"/>
      <c r="BH130" s="164"/>
    </row>
    <row r="131" spans="1:60" ht="18" customHeight="1" x14ac:dyDescent="0.25">
      <c r="A131" s="166"/>
      <c r="B131" s="166"/>
      <c r="C131" s="245"/>
      <c r="D131" s="166"/>
      <c r="E131" s="234"/>
      <c r="F131" s="169"/>
      <c r="G131" s="166"/>
      <c r="H131" s="166"/>
      <c r="I131" s="169"/>
      <c r="J131" s="169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  <c r="Y131" s="166"/>
      <c r="Z131" s="166"/>
      <c r="AA131" s="166"/>
      <c r="AB131" s="166"/>
      <c r="AC131" s="166"/>
      <c r="AD131" s="166"/>
      <c r="AE131" s="166"/>
      <c r="AF131" s="166"/>
      <c r="AG131" s="166"/>
      <c r="AH131" s="166"/>
      <c r="AI131" s="166"/>
      <c r="AJ131" s="229"/>
      <c r="AK131" s="225"/>
      <c r="BH131" s="166"/>
    </row>
    <row r="132" spans="1:60" ht="18" customHeight="1" x14ac:dyDescent="0.25">
      <c r="A132" s="166"/>
      <c r="B132" s="166"/>
      <c r="C132" s="245"/>
      <c r="D132" s="166"/>
      <c r="E132" s="234"/>
      <c r="F132" s="169"/>
      <c r="G132" s="166"/>
      <c r="H132" s="166"/>
      <c r="I132" s="169"/>
      <c r="J132" s="169"/>
      <c r="K132" s="166"/>
      <c r="L132" s="166"/>
      <c r="M132" s="166"/>
      <c r="N132" s="166"/>
      <c r="O132" s="166"/>
      <c r="P132" s="166"/>
      <c r="Q132" s="166"/>
      <c r="R132" s="166"/>
      <c r="S132" s="166"/>
      <c r="T132" s="166"/>
      <c r="U132" s="166"/>
      <c r="V132" s="166"/>
      <c r="W132" s="166"/>
      <c r="X132" s="166"/>
      <c r="Y132" s="166"/>
      <c r="Z132" s="166"/>
      <c r="AA132" s="166"/>
      <c r="AB132" s="166"/>
      <c r="AC132" s="166"/>
      <c r="AD132" s="166"/>
      <c r="AE132" s="166"/>
      <c r="AF132" s="166"/>
      <c r="AG132" s="166"/>
      <c r="AH132" s="166"/>
      <c r="AI132" s="166"/>
      <c r="AJ132" s="229"/>
      <c r="AK132" s="225"/>
      <c r="BH132" s="166"/>
    </row>
    <row r="133" spans="1:60" ht="18" customHeight="1" x14ac:dyDescent="0.25">
      <c r="A133" s="166"/>
      <c r="B133" s="166"/>
      <c r="C133" s="245"/>
      <c r="D133" s="166"/>
      <c r="E133" s="234"/>
      <c r="F133" s="169"/>
      <c r="G133" s="166"/>
      <c r="H133" s="166"/>
      <c r="I133" s="169"/>
      <c r="J133" s="169"/>
      <c r="K133" s="166"/>
      <c r="L133" s="166"/>
      <c r="M133" s="166"/>
      <c r="N133" s="166"/>
      <c r="O133" s="166"/>
      <c r="P133" s="166"/>
      <c r="Q133" s="166"/>
      <c r="R133" s="166"/>
      <c r="S133" s="166"/>
      <c r="T133" s="166"/>
      <c r="U133" s="166"/>
      <c r="V133" s="166"/>
      <c r="W133" s="166"/>
      <c r="X133" s="166"/>
      <c r="Y133" s="166"/>
      <c r="Z133" s="166"/>
      <c r="AA133" s="166"/>
      <c r="AB133" s="166"/>
      <c r="AC133" s="166"/>
      <c r="AD133" s="166"/>
      <c r="AE133" s="166"/>
      <c r="AF133" s="166"/>
      <c r="AG133" s="166"/>
      <c r="AH133" s="166"/>
      <c r="AI133" s="166"/>
      <c r="AJ133" s="229"/>
      <c r="AK133" s="225"/>
      <c r="BH133" s="166"/>
    </row>
    <row r="134" spans="1:60" ht="18" customHeight="1" x14ac:dyDescent="0.25">
      <c r="A134" s="166"/>
      <c r="B134" s="166"/>
      <c r="C134" s="245"/>
      <c r="D134" s="166"/>
      <c r="E134" s="234"/>
      <c r="F134" s="169"/>
      <c r="G134" s="166"/>
      <c r="H134" s="166"/>
      <c r="I134" s="169"/>
      <c r="J134" s="169"/>
      <c r="K134" s="166"/>
      <c r="L134" s="166"/>
      <c r="M134" s="166"/>
      <c r="N134" s="166"/>
      <c r="O134" s="166"/>
      <c r="P134" s="166"/>
      <c r="Q134" s="166"/>
      <c r="R134" s="166"/>
      <c r="S134" s="166"/>
      <c r="T134" s="166"/>
      <c r="U134" s="166"/>
      <c r="V134" s="166"/>
      <c r="W134" s="166"/>
      <c r="X134" s="166"/>
      <c r="Y134" s="166"/>
      <c r="Z134" s="166"/>
      <c r="AA134" s="166"/>
      <c r="AB134" s="166"/>
      <c r="AC134" s="166"/>
      <c r="AD134" s="166"/>
      <c r="AE134" s="166"/>
      <c r="AF134" s="166"/>
      <c r="AG134" s="166"/>
      <c r="AH134" s="166"/>
      <c r="AI134" s="166"/>
      <c r="AJ134" s="229"/>
      <c r="AK134" s="225"/>
      <c r="BH134" s="166"/>
    </row>
    <row r="135" spans="1:60" ht="18" customHeight="1" x14ac:dyDescent="0.25">
      <c r="A135" s="166"/>
      <c r="B135" s="166"/>
      <c r="C135" s="245"/>
      <c r="D135" s="166"/>
      <c r="E135" s="234"/>
      <c r="F135" s="169"/>
      <c r="G135" s="166"/>
      <c r="H135" s="166"/>
      <c r="I135" s="169"/>
      <c r="J135" s="169"/>
      <c r="K135" s="166"/>
      <c r="L135" s="166"/>
      <c r="M135" s="166"/>
      <c r="N135" s="166"/>
      <c r="O135" s="166"/>
      <c r="P135" s="166"/>
      <c r="Q135" s="166"/>
      <c r="R135" s="166"/>
      <c r="S135" s="166"/>
      <c r="T135" s="166"/>
      <c r="U135" s="166"/>
      <c r="V135" s="166"/>
      <c r="W135" s="166"/>
      <c r="X135" s="166"/>
      <c r="Y135" s="166"/>
      <c r="Z135" s="166"/>
      <c r="AA135" s="166"/>
      <c r="AB135" s="166"/>
      <c r="AC135" s="166"/>
      <c r="AD135" s="166"/>
      <c r="AE135" s="166"/>
      <c r="AF135" s="166"/>
      <c r="AG135" s="166"/>
      <c r="AH135" s="166"/>
      <c r="AI135" s="166"/>
      <c r="AJ135" s="229"/>
      <c r="AK135" s="225"/>
      <c r="BH135" s="166"/>
    </row>
    <row r="136" spans="1:60" ht="18" customHeight="1" x14ac:dyDescent="0.25">
      <c r="A136" s="166"/>
      <c r="B136" s="166"/>
      <c r="C136" s="245"/>
      <c r="D136" s="166"/>
      <c r="E136" s="234"/>
      <c r="F136" s="169"/>
      <c r="G136" s="166"/>
      <c r="H136" s="166"/>
      <c r="I136" s="169"/>
      <c r="J136" s="169"/>
      <c r="K136" s="166"/>
      <c r="L136" s="166"/>
      <c r="M136" s="166"/>
      <c r="N136" s="166"/>
      <c r="O136" s="166"/>
      <c r="P136" s="166"/>
      <c r="Q136" s="166"/>
      <c r="R136" s="166"/>
      <c r="S136" s="166"/>
      <c r="T136" s="166"/>
      <c r="U136" s="166"/>
      <c r="V136" s="166"/>
      <c r="W136" s="166"/>
      <c r="X136" s="166"/>
      <c r="Y136" s="166"/>
      <c r="Z136" s="166"/>
      <c r="AA136" s="166"/>
      <c r="AB136" s="166"/>
      <c r="AC136" s="166"/>
      <c r="AD136" s="166"/>
      <c r="AE136" s="166"/>
      <c r="AF136" s="166"/>
      <c r="AG136" s="166"/>
      <c r="AH136" s="166"/>
      <c r="AI136" s="166"/>
      <c r="AJ136" s="229"/>
      <c r="AK136" s="225"/>
      <c r="BH136" s="166"/>
    </row>
    <row r="137" spans="1:60" ht="18" customHeight="1" x14ac:dyDescent="0.25">
      <c r="A137" s="166"/>
      <c r="B137" s="166"/>
      <c r="C137" s="245"/>
      <c r="D137" s="166"/>
      <c r="E137" s="234"/>
      <c r="F137" s="169"/>
      <c r="G137" s="166"/>
      <c r="H137" s="166"/>
      <c r="I137" s="169"/>
      <c r="J137" s="169"/>
      <c r="K137" s="166"/>
      <c r="L137" s="166"/>
      <c r="M137" s="166"/>
      <c r="N137" s="166"/>
      <c r="O137" s="166"/>
      <c r="P137" s="166"/>
      <c r="Q137" s="166"/>
      <c r="R137" s="166"/>
      <c r="S137" s="166"/>
      <c r="T137" s="166"/>
      <c r="U137" s="166"/>
      <c r="V137" s="166"/>
      <c r="W137" s="166"/>
      <c r="X137" s="166"/>
      <c r="Y137" s="166"/>
      <c r="Z137" s="166"/>
      <c r="AA137" s="166"/>
      <c r="AB137" s="166"/>
      <c r="AC137" s="166"/>
      <c r="AD137" s="166"/>
      <c r="AE137" s="166"/>
      <c r="AF137" s="166"/>
      <c r="AG137" s="166"/>
      <c r="AH137" s="166"/>
      <c r="AI137" s="166"/>
      <c r="AJ137" s="229"/>
      <c r="AK137" s="225"/>
      <c r="BH137" s="166"/>
    </row>
    <row r="138" spans="1:60" ht="18" customHeight="1" x14ac:dyDescent="0.25">
      <c r="A138" s="166"/>
      <c r="B138" s="166"/>
      <c r="C138" s="245"/>
      <c r="D138" s="166"/>
      <c r="E138" s="234"/>
      <c r="F138" s="169"/>
      <c r="G138" s="166"/>
      <c r="H138" s="166"/>
      <c r="I138" s="169"/>
      <c r="J138" s="169"/>
      <c r="K138" s="166"/>
      <c r="L138" s="166"/>
      <c r="M138" s="166"/>
      <c r="N138" s="166"/>
      <c r="O138" s="166"/>
      <c r="P138" s="166"/>
      <c r="Q138" s="166"/>
      <c r="R138" s="166"/>
      <c r="S138" s="166"/>
      <c r="T138" s="166"/>
      <c r="U138" s="166"/>
      <c r="V138" s="166"/>
      <c r="W138" s="166"/>
      <c r="X138" s="166"/>
      <c r="Y138" s="166"/>
      <c r="Z138" s="166"/>
      <c r="AA138" s="166"/>
      <c r="AB138" s="166"/>
      <c r="AC138" s="166"/>
      <c r="AD138" s="166"/>
      <c r="AE138" s="166"/>
      <c r="AF138" s="166"/>
      <c r="AG138" s="166"/>
      <c r="AH138" s="166"/>
      <c r="AI138" s="166"/>
      <c r="AJ138" s="229"/>
      <c r="AK138" s="225"/>
      <c r="BH138" s="166"/>
    </row>
    <row r="139" spans="1:60" ht="18" customHeight="1" x14ac:dyDescent="0.25">
      <c r="A139" s="166"/>
      <c r="B139" s="166"/>
      <c r="C139" s="245"/>
      <c r="D139" s="166"/>
      <c r="E139" s="234"/>
      <c r="F139" s="169"/>
      <c r="G139" s="166"/>
      <c r="H139" s="166"/>
      <c r="I139" s="169"/>
      <c r="J139" s="169"/>
      <c r="K139" s="166"/>
      <c r="L139" s="166"/>
      <c r="M139" s="166"/>
      <c r="N139" s="166"/>
      <c r="O139" s="166"/>
      <c r="P139" s="166"/>
      <c r="Q139" s="166"/>
      <c r="R139" s="166"/>
      <c r="S139" s="166"/>
      <c r="T139" s="166"/>
      <c r="U139" s="166"/>
      <c r="V139" s="166"/>
      <c r="W139" s="166"/>
      <c r="X139" s="166"/>
      <c r="Y139" s="166"/>
      <c r="Z139" s="166"/>
      <c r="AA139" s="166"/>
      <c r="AB139" s="166"/>
      <c r="AC139" s="166"/>
      <c r="AD139" s="166"/>
      <c r="AE139" s="166"/>
      <c r="AF139" s="166"/>
      <c r="AG139" s="166"/>
      <c r="AH139" s="166"/>
      <c r="AI139" s="166"/>
      <c r="AJ139" s="229"/>
      <c r="AK139" s="225"/>
      <c r="BH139" s="166"/>
    </row>
    <row r="140" spans="1:60" ht="18" customHeight="1" x14ac:dyDescent="0.25">
      <c r="A140" s="166"/>
      <c r="B140" s="166"/>
      <c r="C140" s="245"/>
      <c r="D140" s="166"/>
      <c r="E140" s="234"/>
      <c r="F140" s="169"/>
      <c r="G140" s="166"/>
      <c r="H140" s="166"/>
      <c r="I140" s="169"/>
      <c r="J140" s="169"/>
      <c r="K140" s="166"/>
      <c r="L140" s="166"/>
      <c r="M140" s="166"/>
      <c r="N140" s="166"/>
      <c r="O140" s="166"/>
      <c r="P140" s="166"/>
      <c r="Q140" s="166"/>
      <c r="R140" s="166"/>
      <c r="S140" s="166"/>
      <c r="T140" s="166"/>
      <c r="U140" s="166"/>
      <c r="V140" s="166"/>
      <c r="W140" s="166"/>
      <c r="X140" s="166"/>
      <c r="Y140" s="166"/>
      <c r="Z140" s="166"/>
      <c r="AA140" s="166"/>
      <c r="AB140" s="166"/>
      <c r="AC140" s="166"/>
      <c r="AD140" s="166"/>
      <c r="AE140" s="166"/>
      <c r="AF140" s="166"/>
      <c r="AG140" s="166"/>
      <c r="AH140" s="166"/>
      <c r="AI140" s="166"/>
      <c r="AJ140" s="229"/>
      <c r="AK140" s="225"/>
      <c r="BH140" s="166"/>
    </row>
    <row r="141" spans="1:60" ht="18" customHeight="1" x14ac:dyDescent="0.25">
      <c r="A141" s="166"/>
      <c r="B141" s="166"/>
      <c r="C141" s="245"/>
      <c r="D141" s="166"/>
      <c r="E141" s="234"/>
      <c r="F141" s="169"/>
      <c r="G141" s="166"/>
      <c r="H141" s="166"/>
      <c r="I141" s="169"/>
      <c r="J141" s="169"/>
      <c r="K141" s="166"/>
      <c r="L141" s="166"/>
      <c r="M141" s="166"/>
      <c r="N141" s="166"/>
      <c r="O141" s="166"/>
      <c r="P141" s="166"/>
      <c r="Q141" s="166"/>
      <c r="R141" s="166"/>
      <c r="S141" s="166"/>
      <c r="T141" s="166"/>
      <c r="U141" s="166"/>
      <c r="V141" s="166"/>
      <c r="W141" s="166"/>
      <c r="X141" s="166"/>
      <c r="Y141" s="166"/>
      <c r="Z141" s="166"/>
      <c r="AA141" s="166"/>
      <c r="AB141" s="166"/>
      <c r="AC141" s="166"/>
      <c r="AD141" s="166"/>
      <c r="AE141" s="166"/>
      <c r="AF141" s="166"/>
      <c r="AG141" s="166"/>
      <c r="AH141" s="166"/>
      <c r="AI141" s="166"/>
      <c r="AJ141" s="229"/>
      <c r="AK141" s="225"/>
      <c r="BH141" s="166"/>
    </row>
    <row r="142" spans="1:60" ht="18" customHeight="1" x14ac:dyDescent="0.25">
      <c r="A142" s="166"/>
      <c r="B142" s="166"/>
      <c r="C142" s="245"/>
      <c r="D142" s="166"/>
      <c r="E142" s="234"/>
      <c r="F142" s="169"/>
      <c r="G142" s="166"/>
      <c r="H142" s="166"/>
      <c r="I142" s="169"/>
      <c r="J142" s="169"/>
      <c r="K142" s="166"/>
      <c r="L142" s="166"/>
      <c r="M142" s="166"/>
      <c r="N142" s="166"/>
      <c r="O142" s="166"/>
      <c r="P142" s="166"/>
      <c r="Q142" s="166"/>
      <c r="R142" s="166"/>
      <c r="S142" s="166"/>
      <c r="T142" s="166"/>
      <c r="U142" s="166"/>
      <c r="V142" s="166"/>
      <c r="W142" s="166"/>
      <c r="X142" s="166"/>
      <c r="Y142" s="166"/>
      <c r="Z142" s="166"/>
      <c r="AA142" s="166"/>
      <c r="AB142" s="166"/>
      <c r="AC142" s="166"/>
      <c r="AD142" s="166"/>
      <c r="AE142" s="166"/>
      <c r="AF142" s="166"/>
      <c r="AG142" s="166"/>
      <c r="AH142" s="166"/>
      <c r="AI142" s="166"/>
      <c r="AJ142" s="229"/>
      <c r="AK142" s="225"/>
      <c r="BH142" s="166"/>
    </row>
    <row r="143" spans="1:60" ht="18" customHeight="1" x14ac:dyDescent="0.25">
      <c r="A143" s="166"/>
      <c r="B143" s="166"/>
      <c r="C143" s="245"/>
      <c r="D143" s="166"/>
      <c r="E143" s="234"/>
      <c r="F143" s="169"/>
      <c r="G143" s="166"/>
      <c r="H143" s="166"/>
      <c r="I143" s="169"/>
      <c r="J143" s="169"/>
      <c r="K143" s="166"/>
      <c r="L143" s="166"/>
      <c r="M143" s="166"/>
      <c r="N143" s="166"/>
      <c r="O143" s="166"/>
      <c r="P143" s="166"/>
      <c r="Q143" s="166"/>
      <c r="R143" s="166"/>
      <c r="S143" s="166"/>
      <c r="T143" s="166"/>
      <c r="U143" s="166"/>
      <c r="V143" s="166"/>
      <c r="W143" s="166"/>
      <c r="X143" s="166"/>
      <c r="Y143" s="166"/>
      <c r="Z143" s="166"/>
      <c r="AA143" s="166"/>
      <c r="AB143" s="166"/>
      <c r="AC143" s="166"/>
      <c r="AD143" s="166"/>
      <c r="AE143" s="166"/>
      <c r="AF143" s="166"/>
      <c r="AG143" s="166"/>
      <c r="AH143" s="166"/>
      <c r="AI143" s="166"/>
      <c r="AJ143" s="229"/>
      <c r="AK143" s="225"/>
      <c r="BH143" s="166"/>
    </row>
    <row r="144" spans="1:60" ht="18" customHeight="1" x14ac:dyDescent="0.25">
      <c r="A144" s="166"/>
      <c r="B144" s="166"/>
      <c r="C144" s="245"/>
      <c r="D144" s="166"/>
      <c r="E144" s="234"/>
      <c r="F144" s="169"/>
      <c r="G144" s="166"/>
      <c r="H144" s="166"/>
      <c r="I144" s="169"/>
      <c r="J144" s="169"/>
      <c r="K144" s="166"/>
      <c r="L144" s="166"/>
      <c r="M144" s="166"/>
      <c r="N144" s="166"/>
      <c r="O144" s="166"/>
      <c r="P144" s="166"/>
      <c r="Q144" s="166"/>
      <c r="R144" s="166"/>
      <c r="S144" s="166"/>
      <c r="T144" s="166"/>
      <c r="U144" s="166"/>
      <c r="V144" s="166"/>
      <c r="W144" s="166"/>
      <c r="X144" s="166"/>
      <c r="Y144" s="166"/>
      <c r="Z144" s="166"/>
      <c r="AA144" s="166"/>
      <c r="AB144" s="166"/>
      <c r="AC144" s="166"/>
      <c r="AD144" s="166"/>
      <c r="AE144" s="166"/>
      <c r="AF144" s="166"/>
      <c r="AG144" s="166"/>
      <c r="AH144" s="166"/>
      <c r="AI144" s="166"/>
      <c r="AJ144" s="229"/>
      <c r="AK144" s="225"/>
      <c r="BH144" s="166"/>
    </row>
    <row r="145" spans="1:60" ht="18" customHeight="1" x14ac:dyDescent="0.25">
      <c r="A145" s="166"/>
      <c r="B145" s="166"/>
      <c r="C145" s="245"/>
      <c r="D145" s="166"/>
      <c r="E145" s="234"/>
      <c r="F145" s="169"/>
      <c r="G145" s="166"/>
      <c r="H145" s="166"/>
      <c r="I145" s="169"/>
      <c r="J145" s="169"/>
      <c r="K145" s="166"/>
      <c r="L145" s="166"/>
      <c r="M145" s="166"/>
      <c r="N145" s="166"/>
      <c r="O145" s="166"/>
      <c r="P145" s="166"/>
      <c r="Q145" s="166"/>
      <c r="R145" s="166"/>
      <c r="S145" s="166"/>
      <c r="T145" s="166"/>
      <c r="U145" s="166"/>
      <c r="V145" s="166"/>
      <c r="W145" s="166"/>
      <c r="X145" s="166"/>
      <c r="Y145" s="166"/>
      <c r="Z145" s="166"/>
      <c r="AA145" s="166"/>
      <c r="AB145" s="166"/>
      <c r="AC145" s="166"/>
      <c r="AD145" s="166"/>
      <c r="AE145" s="166"/>
      <c r="AF145" s="166"/>
      <c r="AG145" s="166"/>
      <c r="AH145" s="166"/>
      <c r="AI145" s="166"/>
      <c r="AJ145" s="229"/>
      <c r="AK145" s="225"/>
      <c r="BH145" s="166"/>
    </row>
    <row r="146" spans="1:60" ht="18" customHeight="1" x14ac:dyDescent="0.25">
      <c r="A146" s="166"/>
      <c r="B146" s="166"/>
      <c r="C146" s="245"/>
      <c r="D146" s="166"/>
      <c r="E146" s="234"/>
      <c r="F146" s="169"/>
      <c r="G146" s="166"/>
      <c r="H146" s="166"/>
      <c r="I146" s="169"/>
      <c r="J146" s="169"/>
      <c r="K146" s="166"/>
      <c r="L146" s="166"/>
      <c r="M146" s="166"/>
      <c r="N146" s="166"/>
      <c r="O146" s="166"/>
      <c r="P146" s="166"/>
      <c r="Q146" s="166"/>
      <c r="R146" s="166"/>
      <c r="S146" s="166"/>
      <c r="T146" s="166"/>
      <c r="U146" s="166"/>
      <c r="V146" s="166"/>
      <c r="W146" s="166"/>
      <c r="X146" s="166"/>
      <c r="Y146" s="166"/>
      <c r="Z146" s="166"/>
      <c r="AA146" s="166"/>
      <c r="AB146" s="166"/>
      <c r="AC146" s="166"/>
      <c r="AD146" s="166"/>
      <c r="AE146" s="166"/>
      <c r="AF146" s="166"/>
      <c r="AG146" s="166"/>
      <c r="AH146" s="166"/>
      <c r="AI146" s="166"/>
      <c r="AJ146" s="229"/>
      <c r="AK146" s="225"/>
      <c r="BH146" s="166"/>
    </row>
    <row r="147" spans="1:60" ht="18" customHeight="1" x14ac:dyDescent="0.25">
      <c r="A147" s="166"/>
      <c r="B147" s="166"/>
      <c r="C147" s="245"/>
      <c r="D147" s="166"/>
      <c r="E147" s="234"/>
      <c r="F147" s="169"/>
      <c r="G147" s="166"/>
      <c r="H147" s="166"/>
      <c r="I147" s="169"/>
      <c r="J147" s="169"/>
      <c r="K147" s="166"/>
      <c r="L147" s="166"/>
      <c r="M147" s="166"/>
      <c r="N147" s="166"/>
      <c r="O147" s="166"/>
      <c r="P147" s="166"/>
      <c r="Q147" s="166"/>
      <c r="R147" s="166"/>
      <c r="S147" s="166"/>
      <c r="T147" s="166"/>
      <c r="U147" s="166"/>
      <c r="V147" s="166"/>
      <c r="W147" s="166"/>
      <c r="X147" s="166"/>
      <c r="Y147" s="166"/>
      <c r="Z147" s="166"/>
      <c r="AA147" s="166"/>
      <c r="AB147" s="166"/>
      <c r="AC147" s="166"/>
      <c r="AD147" s="166"/>
      <c r="AE147" s="166"/>
      <c r="AF147" s="166"/>
      <c r="AG147" s="166"/>
      <c r="AH147" s="166"/>
      <c r="AI147" s="166"/>
      <c r="AJ147" s="229"/>
      <c r="AK147" s="225"/>
      <c r="BH147" s="166"/>
    </row>
    <row r="148" spans="1:60" ht="18" customHeight="1" x14ac:dyDescent="0.25">
      <c r="A148" s="166"/>
      <c r="B148" s="166"/>
      <c r="C148" s="245"/>
      <c r="D148" s="166"/>
      <c r="E148" s="234"/>
      <c r="F148" s="169"/>
      <c r="G148" s="166"/>
      <c r="H148" s="166"/>
      <c r="I148" s="169"/>
      <c r="J148" s="169"/>
      <c r="K148" s="166"/>
      <c r="L148" s="166"/>
      <c r="M148" s="166"/>
      <c r="N148" s="166"/>
      <c r="O148" s="166"/>
      <c r="P148" s="166"/>
      <c r="Q148" s="166"/>
      <c r="R148" s="166"/>
      <c r="S148" s="166"/>
      <c r="T148" s="166"/>
      <c r="U148" s="166"/>
      <c r="V148" s="166"/>
      <c r="W148" s="166"/>
      <c r="X148" s="166"/>
      <c r="Y148" s="166"/>
      <c r="Z148" s="166"/>
      <c r="AA148" s="166"/>
      <c r="AB148" s="166"/>
      <c r="AC148" s="166"/>
      <c r="AD148" s="166"/>
      <c r="AE148" s="166"/>
      <c r="AF148" s="166"/>
      <c r="AG148" s="166"/>
      <c r="AH148" s="166"/>
      <c r="AI148" s="166"/>
      <c r="AJ148" s="229"/>
      <c r="AK148" s="225"/>
      <c r="BH148" s="166"/>
    </row>
    <row r="149" spans="1:60" ht="18" customHeight="1" x14ac:dyDescent="0.25">
      <c r="A149" s="166"/>
      <c r="B149" s="166"/>
      <c r="C149" s="245"/>
      <c r="D149" s="166"/>
      <c r="E149" s="234"/>
      <c r="F149" s="169"/>
      <c r="G149" s="166"/>
      <c r="H149" s="166"/>
      <c r="I149" s="169"/>
      <c r="J149" s="169"/>
      <c r="K149" s="166"/>
      <c r="L149" s="166"/>
      <c r="M149" s="166"/>
      <c r="N149" s="166"/>
      <c r="O149" s="166"/>
      <c r="P149" s="166"/>
      <c r="Q149" s="166"/>
      <c r="R149" s="166"/>
      <c r="S149" s="166"/>
      <c r="T149" s="166"/>
      <c r="U149" s="166"/>
      <c r="V149" s="166"/>
      <c r="W149" s="166"/>
      <c r="X149" s="166"/>
      <c r="Y149" s="166"/>
      <c r="Z149" s="166"/>
      <c r="AA149" s="166"/>
      <c r="AB149" s="166"/>
      <c r="AC149" s="166"/>
      <c r="AD149" s="166"/>
      <c r="AE149" s="166"/>
      <c r="AF149" s="166"/>
      <c r="AG149" s="166"/>
      <c r="AH149" s="166"/>
      <c r="AI149" s="166"/>
      <c r="AJ149" s="229"/>
      <c r="AK149" s="225"/>
      <c r="BH149" s="166"/>
    </row>
    <row r="150" spans="1:60" ht="18" customHeight="1" x14ac:dyDescent="0.25">
      <c r="A150" s="166"/>
      <c r="B150" s="166"/>
      <c r="C150" s="245"/>
      <c r="D150" s="166"/>
      <c r="E150" s="234"/>
      <c r="F150" s="169"/>
      <c r="G150" s="166"/>
      <c r="H150" s="166"/>
      <c r="I150" s="169"/>
      <c r="J150" s="169"/>
      <c r="K150" s="166"/>
      <c r="L150" s="166"/>
      <c r="M150" s="166"/>
      <c r="N150" s="166"/>
      <c r="O150" s="166"/>
      <c r="P150" s="166"/>
      <c r="Q150" s="166"/>
      <c r="R150" s="166"/>
      <c r="S150" s="166"/>
      <c r="T150" s="166"/>
      <c r="U150" s="166"/>
      <c r="V150" s="166"/>
      <c r="W150" s="166"/>
      <c r="X150" s="166"/>
      <c r="Y150" s="166"/>
      <c r="Z150" s="166"/>
      <c r="AA150" s="166"/>
      <c r="AB150" s="166"/>
      <c r="AC150" s="166"/>
      <c r="AD150" s="166"/>
      <c r="AE150" s="166"/>
      <c r="AF150" s="166"/>
      <c r="AG150" s="166"/>
      <c r="AH150" s="166"/>
      <c r="AI150" s="166"/>
      <c r="AJ150" s="229"/>
      <c r="AK150" s="225"/>
      <c r="BH150" s="166"/>
    </row>
    <row r="151" spans="1:60" ht="18" customHeight="1" x14ac:dyDescent="0.25">
      <c r="A151" s="166"/>
      <c r="B151" s="166"/>
      <c r="C151" s="245"/>
      <c r="D151" s="166"/>
      <c r="E151" s="234"/>
      <c r="F151" s="169"/>
      <c r="G151" s="166"/>
      <c r="H151" s="166"/>
      <c r="I151" s="169"/>
      <c r="J151" s="169"/>
      <c r="K151" s="166"/>
      <c r="L151" s="166"/>
      <c r="M151" s="166"/>
      <c r="N151" s="166"/>
      <c r="O151" s="166"/>
      <c r="P151" s="166"/>
      <c r="Q151" s="166"/>
      <c r="R151" s="166"/>
      <c r="S151" s="166"/>
      <c r="T151" s="166"/>
      <c r="U151" s="166"/>
      <c r="V151" s="166"/>
      <c r="W151" s="166"/>
      <c r="X151" s="166"/>
      <c r="Y151" s="166"/>
      <c r="Z151" s="166"/>
      <c r="AA151" s="166"/>
      <c r="AB151" s="166"/>
      <c r="AC151" s="166"/>
      <c r="AD151" s="166"/>
      <c r="AE151" s="166"/>
      <c r="AF151" s="166"/>
      <c r="AG151" s="166"/>
      <c r="AH151" s="166"/>
      <c r="AI151" s="166"/>
      <c r="AJ151" s="229"/>
      <c r="AK151" s="225"/>
      <c r="BH151" s="166"/>
    </row>
    <row r="152" spans="1:60" ht="18" customHeight="1" x14ac:dyDescent="0.25">
      <c r="A152" s="166"/>
      <c r="B152" s="166"/>
      <c r="C152" s="245"/>
      <c r="D152" s="166"/>
      <c r="E152" s="234"/>
      <c r="F152" s="169"/>
      <c r="G152" s="166"/>
      <c r="H152" s="166"/>
      <c r="I152" s="169"/>
      <c r="J152" s="169"/>
      <c r="K152" s="166"/>
      <c r="L152" s="166"/>
      <c r="M152" s="166"/>
      <c r="N152" s="166"/>
      <c r="O152" s="166"/>
      <c r="P152" s="166"/>
      <c r="Q152" s="166"/>
      <c r="R152" s="166"/>
      <c r="S152" s="166"/>
      <c r="T152" s="166"/>
      <c r="U152" s="166"/>
      <c r="V152" s="166"/>
      <c r="W152" s="166"/>
      <c r="X152" s="166"/>
      <c r="Y152" s="166"/>
      <c r="Z152" s="166"/>
      <c r="AA152" s="166"/>
      <c r="AB152" s="166"/>
      <c r="AC152" s="166"/>
      <c r="AD152" s="166"/>
      <c r="AE152" s="166"/>
      <c r="AF152" s="166"/>
      <c r="AG152" s="166"/>
      <c r="AH152" s="166"/>
      <c r="AI152" s="166"/>
      <c r="AJ152" s="229"/>
      <c r="AK152" s="225"/>
      <c r="BH152" s="166"/>
    </row>
    <row r="153" spans="1:60" ht="18" customHeight="1" x14ac:dyDescent="0.25">
      <c r="A153" s="166"/>
      <c r="B153" s="166"/>
      <c r="C153" s="245"/>
      <c r="D153" s="166"/>
      <c r="E153" s="234"/>
      <c r="F153" s="169"/>
      <c r="G153" s="166"/>
      <c r="H153" s="166"/>
      <c r="I153" s="169"/>
      <c r="J153" s="169"/>
      <c r="K153" s="166"/>
      <c r="L153" s="166"/>
      <c r="M153" s="166"/>
      <c r="N153" s="166"/>
      <c r="O153" s="166"/>
      <c r="P153" s="166"/>
      <c r="Q153" s="166"/>
      <c r="R153" s="166"/>
      <c r="S153" s="166"/>
      <c r="T153" s="166"/>
      <c r="U153" s="166"/>
      <c r="V153" s="166"/>
      <c r="W153" s="166"/>
      <c r="X153" s="166"/>
      <c r="Y153" s="166"/>
      <c r="Z153" s="166"/>
      <c r="AA153" s="166"/>
      <c r="AB153" s="166"/>
      <c r="AC153" s="166"/>
      <c r="AD153" s="166"/>
      <c r="AE153" s="166"/>
      <c r="AF153" s="166"/>
      <c r="AG153" s="166"/>
      <c r="AH153" s="166"/>
      <c r="AI153" s="166"/>
      <c r="AJ153" s="229"/>
      <c r="AK153" s="225"/>
      <c r="BH153" s="166"/>
    </row>
    <row r="154" spans="1:60" ht="18" customHeight="1" x14ac:dyDescent="0.25">
      <c r="A154" s="166"/>
      <c r="B154" s="166"/>
      <c r="C154" s="245"/>
      <c r="D154" s="166"/>
      <c r="E154" s="234"/>
      <c r="F154" s="169"/>
      <c r="G154" s="166"/>
      <c r="H154" s="166"/>
      <c r="I154" s="169"/>
      <c r="J154" s="169"/>
      <c r="K154" s="166"/>
      <c r="L154" s="166"/>
      <c r="M154" s="166"/>
      <c r="N154" s="166"/>
      <c r="O154" s="166"/>
      <c r="P154" s="166"/>
      <c r="Q154" s="166"/>
      <c r="R154" s="166"/>
      <c r="S154" s="166"/>
      <c r="T154" s="166"/>
      <c r="U154" s="166"/>
      <c r="V154" s="166"/>
      <c r="W154" s="166"/>
      <c r="X154" s="166"/>
      <c r="Y154" s="166"/>
      <c r="Z154" s="166"/>
      <c r="AA154" s="166"/>
      <c r="AB154" s="166"/>
      <c r="AC154" s="166"/>
      <c r="AD154" s="166"/>
      <c r="AE154" s="166"/>
      <c r="AF154" s="166"/>
      <c r="AG154" s="166"/>
      <c r="AH154" s="166"/>
      <c r="AI154" s="166"/>
      <c r="AJ154" s="229"/>
      <c r="AK154" s="225"/>
      <c r="BH154" s="166"/>
    </row>
    <row r="155" spans="1:60" ht="18" customHeight="1" x14ac:dyDescent="0.25">
      <c r="A155" s="166"/>
      <c r="B155" s="166"/>
      <c r="C155" s="245"/>
      <c r="D155" s="166"/>
      <c r="E155" s="234"/>
      <c r="F155" s="169"/>
      <c r="G155" s="166"/>
      <c r="H155" s="166"/>
      <c r="I155" s="169"/>
      <c r="J155" s="169"/>
      <c r="K155" s="166"/>
      <c r="L155" s="166"/>
      <c r="M155" s="166"/>
      <c r="N155" s="166"/>
      <c r="O155" s="166"/>
      <c r="P155" s="166"/>
      <c r="Q155" s="166"/>
      <c r="R155" s="166"/>
      <c r="S155" s="166"/>
      <c r="T155" s="166"/>
      <c r="U155" s="166"/>
      <c r="V155" s="166"/>
      <c r="W155" s="166"/>
      <c r="X155" s="166"/>
      <c r="Y155" s="166"/>
      <c r="Z155" s="166"/>
      <c r="AA155" s="166"/>
      <c r="AB155" s="166"/>
      <c r="AC155" s="166"/>
      <c r="AD155" s="166"/>
      <c r="AE155" s="166"/>
      <c r="AF155" s="166"/>
      <c r="AG155" s="166"/>
      <c r="AH155" s="166"/>
      <c r="AI155" s="166"/>
      <c r="AJ155" s="229"/>
      <c r="AK155" s="225"/>
      <c r="BH155" s="166"/>
    </row>
    <row r="156" spans="1:60" ht="18" customHeight="1" x14ac:dyDescent="0.25">
      <c r="A156" s="166"/>
      <c r="B156" s="166"/>
      <c r="C156" s="245"/>
      <c r="D156" s="166"/>
      <c r="E156" s="234"/>
      <c r="F156" s="169"/>
      <c r="G156" s="166"/>
      <c r="H156" s="166"/>
      <c r="I156" s="169"/>
      <c r="J156" s="169"/>
      <c r="K156" s="166"/>
      <c r="L156" s="166"/>
      <c r="M156" s="166"/>
      <c r="N156" s="166"/>
      <c r="O156" s="166"/>
      <c r="P156" s="166"/>
      <c r="Q156" s="166"/>
      <c r="R156" s="166"/>
      <c r="S156" s="166"/>
      <c r="T156" s="166"/>
      <c r="U156" s="166"/>
      <c r="V156" s="166"/>
      <c r="W156" s="166"/>
      <c r="X156" s="166"/>
      <c r="Y156" s="166"/>
      <c r="Z156" s="166"/>
      <c r="AA156" s="166"/>
      <c r="AB156" s="166"/>
      <c r="AC156" s="166"/>
      <c r="AD156" s="166"/>
      <c r="AE156" s="166"/>
      <c r="AF156" s="166"/>
      <c r="AG156" s="166"/>
      <c r="AH156" s="166"/>
      <c r="AI156" s="166"/>
      <c r="AJ156" s="229"/>
      <c r="AK156" s="225"/>
      <c r="BH156" s="166"/>
    </row>
    <row r="157" spans="1:60" ht="18" customHeight="1" x14ac:dyDescent="0.25">
      <c r="A157" s="166"/>
      <c r="B157" s="166"/>
      <c r="C157" s="245"/>
      <c r="D157" s="166"/>
      <c r="E157" s="234"/>
      <c r="F157" s="169"/>
      <c r="G157" s="166"/>
      <c r="H157" s="166"/>
      <c r="I157" s="169"/>
      <c r="J157" s="169"/>
      <c r="K157" s="166"/>
      <c r="L157" s="166"/>
      <c r="M157" s="166"/>
      <c r="N157" s="166"/>
      <c r="O157" s="166"/>
      <c r="P157" s="166"/>
      <c r="Q157" s="166"/>
      <c r="R157" s="166"/>
      <c r="S157" s="166"/>
      <c r="T157" s="166"/>
      <c r="U157" s="166"/>
      <c r="V157" s="166"/>
      <c r="W157" s="166"/>
      <c r="X157" s="166"/>
      <c r="Y157" s="166"/>
      <c r="Z157" s="166"/>
      <c r="AA157" s="166"/>
      <c r="AB157" s="166"/>
      <c r="AC157" s="166"/>
      <c r="AD157" s="166"/>
      <c r="AE157" s="166"/>
      <c r="AF157" s="166"/>
      <c r="AG157" s="166"/>
      <c r="AH157" s="166"/>
      <c r="AI157" s="166"/>
      <c r="AJ157" s="229"/>
      <c r="AK157" s="225"/>
      <c r="BH157" s="166"/>
    </row>
    <row r="158" spans="1:60" ht="18" customHeight="1" x14ac:dyDescent="0.25">
      <c r="A158" s="166"/>
      <c r="B158" s="166"/>
      <c r="C158" s="245"/>
      <c r="D158" s="166"/>
      <c r="E158" s="234"/>
      <c r="F158" s="169"/>
      <c r="G158" s="166"/>
      <c r="H158" s="166"/>
      <c r="I158" s="169"/>
      <c r="J158" s="169"/>
      <c r="K158" s="166"/>
      <c r="L158" s="166"/>
      <c r="M158" s="166"/>
      <c r="N158" s="166"/>
      <c r="O158" s="166"/>
      <c r="P158" s="166"/>
      <c r="Q158" s="166"/>
      <c r="R158" s="166"/>
      <c r="S158" s="166"/>
      <c r="T158" s="166"/>
      <c r="U158" s="166"/>
      <c r="V158" s="166"/>
      <c r="W158" s="166"/>
      <c r="X158" s="166"/>
      <c r="Y158" s="166"/>
      <c r="Z158" s="166"/>
      <c r="AA158" s="166"/>
      <c r="AB158" s="166"/>
      <c r="AC158" s="166"/>
      <c r="AD158" s="166"/>
      <c r="AE158" s="166"/>
      <c r="AF158" s="166"/>
      <c r="AG158" s="166"/>
      <c r="AH158" s="166"/>
      <c r="AI158" s="166"/>
      <c r="AJ158" s="229"/>
      <c r="AK158" s="225"/>
      <c r="BH158" s="166"/>
    </row>
    <row r="159" spans="1:60" ht="18" customHeight="1" x14ac:dyDescent="0.25">
      <c r="A159" s="166"/>
      <c r="B159" s="166"/>
      <c r="C159" s="245"/>
      <c r="D159" s="166"/>
      <c r="E159" s="234"/>
      <c r="F159" s="169"/>
      <c r="G159" s="166"/>
      <c r="H159" s="166"/>
      <c r="I159" s="169"/>
      <c r="J159" s="169"/>
      <c r="K159" s="166"/>
      <c r="L159" s="166"/>
      <c r="M159" s="166"/>
      <c r="N159" s="166"/>
      <c r="O159" s="166"/>
      <c r="P159" s="166"/>
      <c r="Q159" s="166"/>
      <c r="R159" s="166"/>
      <c r="S159" s="166"/>
      <c r="T159" s="166"/>
      <c r="U159" s="166"/>
      <c r="V159" s="166"/>
      <c r="W159" s="166"/>
      <c r="X159" s="166"/>
      <c r="Y159" s="166"/>
      <c r="Z159" s="166"/>
      <c r="AA159" s="166"/>
      <c r="AB159" s="166"/>
      <c r="AC159" s="166"/>
      <c r="AD159" s="166"/>
      <c r="AE159" s="166"/>
      <c r="AF159" s="166"/>
      <c r="AG159" s="166"/>
      <c r="AH159" s="166"/>
      <c r="AI159" s="166"/>
      <c r="AJ159" s="229"/>
      <c r="AK159" s="225"/>
      <c r="BH159" s="166"/>
    </row>
    <row r="160" spans="1:60" ht="18" customHeight="1" x14ac:dyDescent="0.25">
      <c r="A160" s="166"/>
      <c r="B160" s="166"/>
      <c r="C160" s="245"/>
      <c r="D160" s="166"/>
      <c r="E160" s="234"/>
      <c r="F160" s="169"/>
      <c r="G160" s="166"/>
      <c r="H160" s="166"/>
      <c r="I160" s="169"/>
      <c r="J160" s="169"/>
      <c r="K160" s="166"/>
      <c r="L160" s="166"/>
      <c r="M160" s="166"/>
      <c r="N160" s="166"/>
      <c r="O160" s="166"/>
      <c r="P160" s="166"/>
      <c r="Q160" s="166"/>
      <c r="R160" s="166"/>
      <c r="S160" s="166"/>
      <c r="T160" s="166"/>
      <c r="U160" s="166"/>
      <c r="V160" s="166"/>
      <c r="W160" s="166"/>
      <c r="X160" s="166"/>
      <c r="Y160" s="166"/>
      <c r="Z160" s="166"/>
      <c r="AA160" s="166"/>
      <c r="AB160" s="166"/>
      <c r="AC160" s="166"/>
      <c r="AD160" s="166"/>
      <c r="AE160" s="166"/>
      <c r="AF160" s="166"/>
      <c r="AG160" s="166"/>
      <c r="AH160" s="166"/>
      <c r="AI160" s="166"/>
      <c r="AJ160" s="229"/>
      <c r="AK160" s="225"/>
      <c r="BH160" s="166"/>
    </row>
    <row r="161" spans="1:60" ht="18" customHeight="1" x14ac:dyDescent="0.25">
      <c r="A161" s="166"/>
      <c r="B161" s="166"/>
      <c r="C161" s="245"/>
      <c r="D161" s="166"/>
      <c r="E161" s="234"/>
      <c r="F161" s="169"/>
      <c r="G161" s="166"/>
      <c r="H161" s="166"/>
      <c r="I161" s="169"/>
      <c r="J161" s="169"/>
      <c r="K161" s="166"/>
      <c r="L161" s="166"/>
      <c r="M161" s="166"/>
      <c r="N161" s="166"/>
      <c r="O161" s="166"/>
      <c r="P161" s="166"/>
      <c r="Q161" s="166"/>
      <c r="R161" s="166"/>
      <c r="S161" s="166"/>
      <c r="T161" s="166"/>
      <c r="U161" s="166"/>
      <c r="V161" s="166"/>
      <c r="W161" s="166"/>
      <c r="X161" s="166"/>
      <c r="Y161" s="166"/>
      <c r="Z161" s="166"/>
      <c r="AA161" s="166"/>
      <c r="AB161" s="166"/>
      <c r="AC161" s="166"/>
      <c r="AD161" s="166"/>
      <c r="AE161" s="166"/>
      <c r="AF161" s="166"/>
      <c r="AG161" s="166"/>
      <c r="AH161" s="166"/>
      <c r="AI161" s="166"/>
      <c r="AJ161" s="229"/>
      <c r="AK161" s="225"/>
      <c r="BH161" s="166"/>
    </row>
    <row r="162" spans="1:60" ht="18" customHeight="1" x14ac:dyDescent="0.25">
      <c r="A162" s="166"/>
      <c r="B162" s="166"/>
      <c r="C162" s="245"/>
      <c r="D162" s="166"/>
      <c r="E162" s="234"/>
      <c r="F162" s="169"/>
      <c r="G162" s="166"/>
      <c r="H162" s="166"/>
      <c r="I162" s="169"/>
      <c r="J162" s="169"/>
      <c r="K162" s="166"/>
      <c r="L162" s="166"/>
      <c r="M162" s="166"/>
      <c r="N162" s="166"/>
      <c r="O162" s="166"/>
      <c r="P162" s="166"/>
      <c r="Q162" s="166"/>
      <c r="R162" s="166"/>
      <c r="S162" s="166"/>
      <c r="T162" s="166"/>
      <c r="U162" s="166"/>
      <c r="V162" s="166"/>
      <c r="W162" s="166"/>
      <c r="X162" s="166"/>
      <c r="Y162" s="166"/>
      <c r="Z162" s="166"/>
      <c r="AA162" s="166"/>
      <c r="AB162" s="166"/>
      <c r="AC162" s="166"/>
      <c r="AD162" s="166"/>
      <c r="AE162" s="166"/>
      <c r="AF162" s="166"/>
      <c r="AG162" s="166"/>
      <c r="AH162" s="166"/>
      <c r="AI162" s="166"/>
      <c r="AJ162" s="229"/>
      <c r="AK162" s="225"/>
      <c r="BH162" s="166"/>
    </row>
    <row r="163" spans="1:60" ht="18" customHeight="1" x14ac:dyDescent="0.25">
      <c r="A163" s="166"/>
      <c r="B163" s="166"/>
      <c r="C163" s="245"/>
      <c r="D163" s="166"/>
      <c r="E163" s="234"/>
      <c r="F163" s="169"/>
      <c r="G163" s="166"/>
      <c r="H163" s="166"/>
      <c r="I163" s="169"/>
      <c r="J163" s="169"/>
      <c r="K163" s="166"/>
      <c r="L163" s="166"/>
      <c r="M163" s="166"/>
      <c r="N163" s="166"/>
      <c r="O163" s="166"/>
      <c r="P163" s="166"/>
      <c r="Q163" s="166"/>
      <c r="R163" s="166"/>
      <c r="S163" s="166"/>
      <c r="T163" s="166"/>
      <c r="U163" s="166"/>
      <c r="V163" s="166"/>
      <c r="W163" s="166"/>
      <c r="X163" s="166"/>
      <c r="Y163" s="166"/>
      <c r="Z163" s="166"/>
      <c r="AA163" s="166"/>
      <c r="AB163" s="166"/>
      <c r="AC163" s="166"/>
      <c r="AD163" s="166"/>
      <c r="AE163" s="166"/>
      <c r="AF163" s="166"/>
      <c r="AG163" s="166"/>
      <c r="AH163" s="166"/>
      <c r="AI163" s="166"/>
      <c r="AJ163" s="229"/>
      <c r="AK163" s="225"/>
      <c r="BH163" s="166"/>
    </row>
    <row r="164" spans="1:60" ht="18" customHeight="1" x14ac:dyDescent="0.25">
      <c r="A164" s="166"/>
      <c r="B164" s="166"/>
      <c r="C164" s="245"/>
      <c r="D164" s="166"/>
      <c r="E164" s="234"/>
      <c r="F164" s="169"/>
      <c r="G164" s="166"/>
      <c r="H164" s="166"/>
      <c r="I164" s="169"/>
      <c r="J164" s="169"/>
      <c r="K164" s="166"/>
      <c r="L164" s="166"/>
      <c r="M164" s="166"/>
      <c r="N164" s="166"/>
      <c r="O164" s="166"/>
      <c r="P164" s="166"/>
      <c r="Q164" s="166"/>
      <c r="R164" s="166"/>
      <c r="S164" s="166"/>
      <c r="T164" s="166"/>
      <c r="U164" s="166"/>
      <c r="V164" s="166"/>
      <c r="W164" s="166"/>
      <c r="X164" s="166"/>
      <c r="Y164" s="166"/>
      <c r="Z164" s="166"/>
      <c r="AA164" s="166"/>
      <c r="AB164" s="166"/>
      <c r="AC164" s="166"/>
      <c r="AD164" s="166"/>
      <c r="AE164" s="166"/>
      <c r="AF164" s="166"/>
      <c r="AG164" s="166"/>
      <c r="AH164" s="166"/>
      <c r="AI164" s="166"/>
      <c r="AJ164" s="229"/>
      <c r="AK164" s="225"/>
      <c r="BH164" s="166"/>
    </row>
    <row r="165" spans="1:60" ht="18" customHeight="1" x14ac:dyDescent="0.25">
      <c r="A165" s="166"/>
      <c r="B165" s="166"/>
      <c r="C165" s="245"/>
      <c r="D165" s="166"/>
      <c r="E165" s="234"/>
      <c r="F165" s="169"/>
      <c r="G165" s="166"/>
      <c r="H165" s="166"/>
      <c r="I165" s="169"/>
      <c r="J165" s="169"/>
      <c r="K165" s="166"/>
      <c r="L165" s="166"/>
      <c r="M165" s="166"/>
      <c r="N165" s="166"/>
      <c r="O165" s="166"/>
      <c r="P165" s="166"/>
      <c r="Q165" s="166"/>
      <c r="R165" s="166"/>
      <c r="S165" s="166"/>
      <c r="T165" s="166"/>
      <c r="U165" s="166"/>
      <c r="V165" s="166"/>
      <c r="W165" s="166"/>
      <c r="X165" s="166"/>
      <c r="Y165" s="166"/>
      <c r="Z165" s="166"/>
      <c r="AA165" s="166"/>
      <c r="AB165" s="166"/>
      <c r="AC165" s="166"/>
      <c r="AD165" s="166"/>
      <c r="AE165" s="166"/>
      <c r="AF165" s="166"/>
      <c r="AG165" s="166"/>
      <c r="AH165" s="166"/>
      <c r="AI165" s="166"/>
      <c r="AJ165" s="229"/>
      <c r="AK165" s="225"/>
      <c r="BH165" s="166"/>
    </row>
    <row r="166" spans="1:60" ht="18" customHeight="1" x14ac:dyDescent="0.25">
      <c r="A166" s="166"/>
      <c r="B166" s="166"/>
      <c r="C166" s="245"/>
      <c r="D166" s="166"/>
      <c r="E166" s="234"/>
      <c r="F166" s="169"/>
      <c r="G166" s="166"/>
      <c r="H166" s="166"/>
      <c r="I166" s="169"/>
      <c r="J166" s="169"/>
      <c r="K166" s="166"/>
      <c r="L166" s="166"/>
      <c r="M166" s="166"/>
      <c r="N166" s="166"/>
      <c r="O166" s="166"/>
      <c r="P166" s="166"/>
      <c r="Q166" s="166"/>
      <c r="R166" s="166"/>
      <c r="S166" s="166"/>
      <c r="T166" s="166"/>
      <c r="U166" s="166"/>
      <c r="V166" s="166"/>
      <c r="W166" s="166"/>
      <c r="X166" s="166"/>
      <c r="Y166" s="166"/>
      <c r="Z166" s="166"/>
      <c r="AA166" s="166"/>
      <c r="AB166" s="166"/>
      <c r="AC166" s="166"/>
      <c r="AD166" s="166"/>
      <c r="AE166" s="166"/>
      <c r="AF166" s="166"/>
      <c r="AG166" s="166"/>
      <c r="AH166" s="166"/>
      <c r="AI166" s="166"/>
      <c r="AJ166" s="229"/>
      <c r="AK166" s="225"/>
      <c r="BH166" s="166"/>
    </row>
    <row r="167" spans="1:60" ht="18" customHeight="1" x14ac:dyDescent="0.25">
      <c r="A167" s="166"/>
      <c r="B167" s="166"/>
      <c r="C167" s="245"/>
      <c r="D167" s="166"/>
      <c r="E167" s="234"/>
      <c r="F167" s="169"/>
      <c r="G167" s="166"/>
      <c r="H167" s="166"/>
      <c r="I167" s="169"/>
      <c r="J167" s="169"/>
      <c r="K167" s="166"/>
      <c r="L167" s="166"/>
      <c r="M167" s="166"/>
      <c r="N167" s="166"/>
      <c r="O167" s="166"/>
      <c r="P167" s="166"/>
      <c r="Q167" s="166"/>
      <c r="R167" s="166"/>
      <c r="S167" s="166"/>
      <c r="T167" s="166"/>
      <c r="U167" s="166"/>
      <c r="V167" s="166"/>
      <c r="W167" s="166"/>
      <c r="X167" s="166"/>
      <c r="Y167" s="166"/>
      <c r="Z167" s="166"/>
      <c r="AA167" s="166"/>
      <c r="AB167" s="166"/>
      <c r="AC167" s="166"/>
      <c r="AD167" s="166"/>
      <c r="AE167" s="166"/>
      <c r="AF167" s="166"/>
      <c r="AG167" s="166"/>
      <c r="AH167" s="166"/>
      <c r="AI167" s="166"/>
      <c r="AJ167" s="229"/>
      <c r="AK167" s="225"/>
      <c r="BH167" s="166"/>
    </row>
    <row r="168" spans="1:60" ht="18" customHeight="1" x14ac:dyDescent="0.25">
      <c r="A168" s="166"/>
      <c r="B168" s="166"/>
      <c r="C168" s="245"/>
      <c r="D168" s="166"/>
      <c r="E168" s="234"/>
      <c r="F168" s="169"/>
      <c r="G168" s="166"/>
      <c r="H168" s="166"/>
      <c r="I168" s="169"/>
      <c r="J168" s="169"/>
      <c r="K168" s="166"/>
      <c r="L168" s="166"/>
      <c r="M168" s="166"/>
      <c r="N168" s="166"/>
      <c r="O168" s="166"/>
      <c r="P168" s="166"/>
      <c r="Q168" s="166"/>
      <c r="R168" s="166"/>
      <c r="S168" s="166"/>
      <c r="T168" s="166"/>
      <c r="U168" s="166"/>
      <c r="V168" s="166"/>
      <c r="W168" s="166"/>
      <c r="X168" s="166"/>
      <c r="Y168" s="166"/>
      <c r="Z168" s="166"/>
      <c r="AA168" s="166"/>
      <c r="AB168" s="166"/>
      <c r="AC168" s="166"/>
      <c r="AD168" s="166"/>
      <c r="AE168" s="166"/>
      <c r="AF168" s="166"/>
      <c r="AG168" s="166"/>
      <c r="AH168" s="166"/>
      <c r="AI168" s="166"/>
      <c r="AJ168" s="229"/>
      <c r="AK168" s="225"/>
      <c r="BH168" s="166"/>
    </row>
    <row r="169" spans="1:60" ht="18" customHeight="1" x14ac:dyDescent="0.25">
      <c r="A169" s="166"/>
      <c r="B169" s="166"/>
      <c r="C169" s="245"/>
      <c r="D169" s="166"/>
      <c r="E169" s="234"/>
      <c r="F169" s="169"/>
      <c r="G169" s="166"/>
      <c r="H169" s="166"/>
      <c r="I169" s="169"/>
      <c r="J169" s="169"/>
      <c r="K169" s="166"/>
      <c r="L169" s="166"/>
      <c r="M169" s="166"/>
      <c r="N169" s="166"/>
      <c r="O169" s="166"/>
      <c r="P169" s="166"/>
      <c r="Q169" s="166"/>
      <c r="R169" s="166"/>
      <c r="S169" s="166"/>
      <c r="T169" s="166"/>
      <c r="U169" s="166"/>
      <c r="V169" s="166"/>
      <c r="W169" s="166"/>
      <c r="X169" s="166"/>
      <c r="Y169" s="166"/>
      <c r="Z169" s="166"/>
      <c r="AA169" s="166"/>
      <c r="AB169" s="166"/>
      <c r="AC169" s="166"/>
      <c r="AD169" s="166"/>
      <c r="AE169" s="166"/>
      <c r="AF169" s="166"/>
      <c r="AG169" s="166"/>
      <c r="AH169" s="166"/>
      <c r="AI169" s="166"/>
      <c r="AJ169" s="229"/>
      <c r="AK169" s="225"/>
      <c r="BH169" s="166"/>
    </row>
    <row r="170" spans="1:60" ht="18" customHeight="1" x14ac:dyDescent="0.25">
      <c r="A170" s="166"/>
      <c r="B170" s="166"/>
      <c r="C170" s="245"/>
      <c r="D170" s="166"/>
      <c r="E170" s="234"/>
      <c r="F170" s="169"/>
      <c r="G170" s="166"/>
      <c r="H170" s="166"/>
      <c r="I170" s="169"/>
      <c r="J170" s="169"/>
      <c r="K170" s="166"/>
      <c r="L170" s="166"/>
      <c r="M170" s="166"/>
      <c r="N170" s="166"/>
      <c r="O170" s="166"/>
      <c r="P170" s="166"/>
      <c r="Q170" s="166"/>
      <c r="R170" s="166"/>
      <c r="S170" s="166"/>
      <c r="T170" s="166"/>
      <c r="U170" s="166"/>
      <c r="V170" s="166"/>
      <c r="W170" s="166"/>
      <c r="X170" s="166"/>
      <c r="Y170" s="166"/>
      <c r="Z170" s="166"/>
      <c r="AA170" s="166"/>
      <c r="AB170" s="166"/>
      <c r="AC170" s="166"/>
      <c r="AD170" s="166"/>
      <c r="AE170" s="166"/>
      <c r="AF170" s="166"/>
      <c r="AG170" s="166"/>
      <c r="AH170" s="166"/>
      <c r="AI170" s="166"/>
      <c r="AJ170" s="229"/>
      <c r="AK170" s="225"/>
      <c r="BH170" s="166"/>
    </row>
    <row r="171" spans="1:60" ht="18" customHeight="1" x14ac:dyDescent="0.25">
      <c r="A171" s="166"/>
      <c r="B171" s="166"/>
      <c r="C171" s="245"/>
      <c r="D171" s="166"/>
      <c r="E171" s="234"/>
      <c r="F171" s="169"/>
      <c r="G171" s="166"/>
      <c r="H171" s="166"/>
      <c r="I171" s="169"/>
      <c r="J171" s="169"/>
      <c r="K171" s="166"/>
      <c r="L171" s="166"/>
      <c r="M171" s="166"/>
      <c r="N171" s="166"/>
      <c r="O171" s="166"/>
      <c r="P171" s="166"/>
      <c r="Q171" s="166"/>
      <c r="R171" s="166"/>
      <c r="S171" s="166"/>
      <c r="T171" s="166"/>
      <c r="U171" s="166"/>
      <c r="V171" s="166"/>
      <c r="W171" s="166"/>
      <c r="X171" s="166"/>
      <c r="Y171" s="166"/>
      <c r="Z171" s="166"/>
      <c r="AA171" s="166"/>
      <c r="AB171" s="166"/>
      <c r="AC171" s="166"/>
      <c r="AD171" s="166"/>
      <c r="AE171" s="166"/>
      <c r="AF171" s="166"/>
      <c r="AG171" s="166"/>
      <c r="AH171" s="166"/>
      <c r="AI171" s="166"/>
      <c r="AJ171" s="229"/>
      <c r="AK171" s="225"/>
      <c r="BH171" s="166"/>
    </row>
    <row r="172" spans="1:60" ht="18" customHeight="1" x14ac:dyDescent="0.25">
      <c r="A172" s="166"/>
      <c r="B172" s="166"/>
      <c r="C172" s="245"/>
      <c r="D172" s="166"/>
      <c r="E172" s="234"/>
      <c r="F172" s="169"/>
      <c r="G172" s="166"/>
      <c r="H172" s="166"/>
      <c r="I172" s="169"/>
      <c r="J172" s="169"/>
      <c r="K172" s="166"/>
      <c r="L172" s="166"/>
      <c r="M172" s="166"/>
      <c r="N172" s="166"/>
      <c r="O172" s="166"/>
      <c r="P172" s="166"/>
      <c r="Q172" s="166"/>
      <c r="R172" s="166"/>
      <c r="S172" s="166"/>
      <c r="T172" s="166"/>
      <c r="U172" s="166"/>
      <c r="V172" s="166"/>
      <c r="W172" s="166"/>
      <c r="X172" s="166"/>
      <c r="Y172" s="166"/>
      <c r="Z172" s="166"/>
      <c r="AA172" s="166"/>
      <c r="AB172" s="166"/>
      <c r="AC172" s="166"/>
      <c r="AD172" s="166"/>
      <c r="AE172" s="166"/>
      <c r="AF172" s="166"/>
      <c r="AG172" s="166"/>
      <c r="AH172" s="166"/>
      <c r="AI172" s="166"/>
      <c r="AJ172" s="229"/>
      <c r="AK172" s="225"/>
      <c r="BH172" s="166"/>
    </row>
    <row r="173" spans="1:60" ht="18" customHeight="1" x14ac:dyDescent="0.25">
      <c r="A173" s="166"/>
      <c r="B173" s="166"/>
      <c r="C173" s="245"/>
      <c r="D173" s="166"/>
      <c r="E173" s="234"/>
      <c r="F173" s="169"/>
      <c r="G173" s="166"/>
      <c r="H173" s="166"/>
      <c r="I173" s="169"/>
      <c r="J173" s="169"/>
      <c r="K173" s="166"/>
      <c r="L173" s="166"/>
      <c r="M173" s="166"/>
      <c r="N173" s="166"/>
      <c r="O173" s="166"/>
      <c r="P173" s="166"/>
      <c r="Q173" s="166"/>
      <c r="R173" s="166"/>
      <c r="S173" s="166"/>
      <c r="T173" s="166"/>
      <c r="U173" s="166"/>
      <c r="V173" s="166"/>
      <c r="W173" s="166"/>
      <c r="X173" s="166"/>
      <c r="Y173" s="166"/>
      <c r="Z173" s="166"/>
      <c r="AA173" s="166"/>
      <c r="AB173" s="166"/>
      <c r="AC173" s="166"/>
      <c r="AD173" s="166"/>
      <c r="AE173" s="166"/>
      <c r="AF173" s="166"/>
      <c r="AG173" s="166"/>
      <c r="AH173" s="166"/>
      <c r="AI173" s="166"/>
      <c r="AJ173" s="229"/>
      <c r="AK173" s="225"/>
      <c r="BH173" s="166"/>
    </row>
    <row r="174" spans="1:60" ht="18" customHeight="1" x14ac:dyDescent="0.25">
      <c r="A174" s="166"/>
      <c r="B174" s="166"/>
      <c r="C174" s="245"/>
      <c r="D174" s="166"/>
      <c r="E174" s="234"/>
      <c r="F174" s="169"/>
      <c r="G174" s="166"/>
      <c r="H174" s="166"/>
      <c r="I174" s="169"/>
      <c r="J174" s="169"/>
      <c r="K174" s="166"/>
      <c r="L174" s="166"/>
      <c r="M174" s="166"/>
      <c r="N174" s="166"/>
      <c r="O174" s="166"/>
      <c r="P174" s="166"/>
      <c r="Q174" s="166"/>
      <c r="R174" s="166"/>
      <c r="S174" s="166"/>
      <c r="T174" s="166"/>
      <c r="U174" s="166"/>
      <c r="V174" s="166"/>
      <c r="W174" s="166"/>
      <c r="X174" s="166"/>
      <c r="Y174" s="166"/>
      <c r="Z174" s="166"/>
      <c r="AA174" s="166"/>
      <c r="AB174" s="166"/>
      <c r="AC174" s="166"/>
      <c r="AD174" s="166"/>
      <c r="AE174" s="166"/>
      <c r="AF174" s="166"/>
      <c r="AG174" s="166"/>
      <c r="AH174" s="166"/>
      <c r="AI174" s="166"/>
      <c r="AJ174" s="229"/>
      <c r="AK174" s="225"/>
      <c r="BH174" s="166"/>
    </row>
    <row r="175" spans="1:60" ht="18" customHeight="1" x14ac:dyDescent="0.25">
      <c r="A175" s="166"/>
      <c r="B175" s="166"/>
      <c r="C175" s="245"/>
      <c r="D175" s="166"/>
      <c r="E175" s="234"/>
      <c r="F175" s="169"/>
      <c r="G175" s="166"/>
      <c r="H175" s="166"/>
      <c r="I175" s="169"/>
      <c r="J175" s="169"/>
      <c r="K175" s="166"/>
      <c r="L175" s="166"/>
      <c r="M175" s="166"/>
      <c r="N175" s="166"/>
      <c r="O175" s="166"/>
      <c r="P175" s="166"/>
      <c r="Q175" s="166"/>
      <c r="R175" s="166"/>
      <c r="S175" s="166"/>
      <c r="T175" s="166"/>
      <c r="U175" s="166"/>
      <c r="V175" s="166"/>
      <c r="W175" s="166"/>
      <c r="X175" s="166"/>
      <c r="Y175" s="166"/>
      <c r="Z175" s="166"/>
      <c r="AA175" s="166"/>
      <c r="AB175" s="166"/>
      <c r="AC175" s="166"/>
      <c r="AD175" s="166"/>
      <c r="AE175" s="166"/>
      <c r="AF175" s="166"/>
      <c r="AG175" s="166"/>
      <c r="AH175" s="166"/>
      <c r="AI175" s="166"/>
      <c r="AJ175" s="229"/>
      <c r="AK175" s="225"/>
      <c r="BH175" s="166"/>
    </row>
    <row r="176" spans="1:60" ht="18" customHeight="1" x14ac:dyDescent="0.25">
      <c r="A176" s="166"/>
      <c r="B176" s="166"/>
      <c r="C176" s="245"/>
      <c r="D176" s="166"/>
      <c r="E176" s="234"/>
      <c r="F176" s="169"/>
      <c r="G176" s="166"/>
      <c r="H176" s="166"/>
      <c r="I176" s="169"/>
      <c r="J176" s="169"/>
      <c r="K176" s="166"/>
      <c r="L176" s="166"/>
      <c r="M176" s="166"/>
      <c r="N176" s="166"/>
      <c r="O176" s="166"/>
      <c r="P176" s="166"/>
      <c r="Q176" s="166"/>
      <c r="R176" s="166"/>
      <c r="S176" s="166"/>
      <c r="T176" s="166"/>
      <c r="U176" s="166"/>
      <c r="V176" s="166"/>
      <c r="W176" s="166"/>
      <c r="X176" s="166"/>
      <c r="Y176" s="166"/>
      <c r="Z176" s="166"/>
      <c r="AA176" s="166"/>
      <c r="AB176" s="166"/>
      <c r="AC176" s="166"/>
      <c r="AD176" s="166"/>
      <c r="AE176" s="166"/>
      <c r="AF176" s="166"/>
      <c r="AG176" s="166"/>
      <c r="AH176" s="166"/>
      <c r="AI176" s="166"/>
      <c r="AJ176" s="229"/>
      <c r="AK176" s="225"/>
      <c r="BH176" s="166"/>
    </row>
    <row r="177" spans="1:60" ht="18" customHeight="1" x14ac:dyDescent="0.25">
      <c r="A177" s="166"/>
      <c r="B177" s="166"/>
      <c r="C177" s="245"/>
      <c r="D177" s="166"/>
      <c r="E177" s="234"/>
      <c r="F177" s="169"/>
      <c r="G177" s="166"/>
      <c r="H177" s="166"/>
      <c r="I177" s="169"/>
      <c r="J177" s="169"/>
      <c r="K177" s="166"/>
      <c r="L177" s="166"/>
      <c r="M177" s="166"/>
      <c r="N177" s="166"/>
      <c r="O177" s="166"/>
      <c r="P177" s="166"/>
      <c r="Q177" s="166"/>
      <c r="R177" s="166"/>
      <c r="S177" s="166"/>
      <c r="T177" s="166"/>
      <c r="U177" s="166"/>
      <c r="V177" s="166"/>
      <c r="W177" s="166"/>
      <c r="X177" s="166"/>
      <c r="Y177" s="166"/>
      <c r="Z177" s="166"/>
      <c r="AA177" s="166"/>
      <c r="AB177" s="166"/>
      <c r="AC177" s="166"/>
      <c r="AD177" s="166"/>
      <c r="AE177" s="166"/>
      <c r="AF177" s="166"/>
      <c r="AG177" s="166"/>
      <c r="AH177" s="166"/>
      <c r="AI177" s="166"/>
      <c r="AJ177" s="229"/>
      <c r="AK177" s="225"/>
      <c r="BH177" s="166"/>
    </row>
    <row r="178" spans="1:60" ht="18" customHeight="1" x14ac:dyDescent="0.25">
      <c r="A178" s="171"/>
      <c r="B178" s="171"/>
      <c r="C178" s="246"/>
      <c r="D178" s="171"/>
      <c r="E178" s="235"/>
      <c r="F178" s="190"/>
      <c r="G178" s="171"/>
      <c r="H178" s="171"/>
      <c r="I178" s="190"/>
      <c r="J178" s="190"/>
      <c r="K178" s="171"/>
      <c r="L178" s="171"/>
      <c r="M178" s="171"/>
      <c r="N178" s="171"/>
      <c r="O178" s="171"/>
      <c r="P178" s="171"/>
      <c r="Q178" s="171"/>
      <c r="R178" s="171"/>
      <c r="S178" s="171"/>
      <c r="T178" s="171"/>
      <c r="U178" s="171"/>
      <c r="V178" s="171"/>
      <c r="W178" s="171"/>
      <c r="X178" s="171"/>
      <c r="Y178" s="171"/>
      <c r="Z178" s="171"/>
      <c r="AA178" s="171"/>
      <c r="AB178" s="171"/>
      <c r="AC178" s="171"/>
      <c r="AD178" s="171"/>
      <c r="AE178" s="171"/>
      <c r="AF178" s="171"/>
      <c r="AG178" s="171"/>
      <c r="AH178" s="171"/>
      <c r="AI178" s="171"/>
      <c r="AJ178" s="230"/>
      <c r="AK178" s="237"/>
      <c r="BH178" s="182"/>
    </row>
  </sheetData>
  <mergeCells count="1">
    <mergeCell ref="L2:N2"/>
  </mergeCells>
  <phoneticPr fontId="6" type="noConversion"/>
  <pageMargins left="0" right="0" top="0" bottom="0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60"/>
  <sheetViews>
    <sheetView topLeftCell="AD1" workbookViewId="0">
      <selection activeCell="AI1" sqref="AI1:AI1048576"/>
    </sheetView>
  </sheetViews>
  <sheetFormatPr defaultRowHeight="11.25" x14ac:dyDescent="0.2"/>
  <cols>
    <col min="1" max="1" width="3.28515625" style="10" customWidth="1"/>
    <col min="2" max="2" width="16.85546875" style="10" customWidth="1"/>
    <col min="3" max="3" width="27.28515625" style="10" customWidth="1"/>
    <col min="4" max="4" width="12.5703125" style="10" customWidth="1"/>
    <col min="5" max="5" width="9.7109375" style="10" customWidth="1"/>
    <col min="6" max="6" width="6.5703125" style="10" customWidth="1"/>
    <col min="7" max="7" width="11.42578125" style="10" customWidth="1"/>
    <col min="8" max="8" width="20" style="203" customWidth="1"/>
    <col min="9" max="9" width="19.42578125" style="220" customWidth="1"/>
    <col min="10" max="10" width="15.28515625" style="220" customWidth="1"/>
    <col min="11" max="11" width="18.140625" style="10" customWidth="1"/>
    <col min="12" max="12" width="3.42578125" style="10" customWidth="1"/>
    <col min="13" max="13" width="14.140625" style="10" customWidth="1"/>
    <col min="14" max="14" width="2.7109375" style="10" customWidth="1"/>
    <col min="15" max="15" width="14.7109375" style="10" customWidth="1"/>
    <col min="16" max="16" width="2.85546875" style="10" customWidth="1"/>
    <col min="17" max="17" width="16.7109375" style="10" customWidth="1"/>
    <col min="18" max="18" width="8.5703125" style="10" customWidth="1"/>
    <col min="19" max="19" width="12.28515625" style="10" customWidth="1"/>
    <col min="20" max="20" width="3.7109375" style="10" customWidth="1"/>
    <col min="21" max="21" width="19.28515625" style="10" customWidth="1"/>
    <col min="22" max="22" width="2.85546875" style="10" customWidth="1"/>
    <col min="23" max="23" width="14.85546875" style="10" customWidth="1"/>
    <col min="24" max="24" width="4.85546875" style="10" customWidth="1"/>
    <col min="25" max="25" width="15.5703125" style="10" customWidth="1"/>
    <col min="26" max="26" width="2.85546875" style="125" bestFit="1" customWidth="1"/>
    <col min="27" max="27" width="19.42578125" style="10" customWidth="1"/>
    <col min="28" max="28" width="2.42578125" style="125" customWidth="1"/>
    <col min="29" max="29" width="19.7109375" style="10" customWidth="1"/>
    <col min="30" max="30" width="2.5703125" style="10" customWidth="1"/>
    <col min="31" max="31" width="17.42578125" style="10" customWidth="1"/>
    <col min="32" max="32" width="4" style="10" customWidth="1"/>
    <col min="33" max="33" width="21.7109375" style="10" customWidth="1"/>
    <col min="34" max="35" width="12.7109375" style="10" hidden="1" customWidth="1"/>
    <col min="36" max="36" width="20.7109375" style="132" customWidth="1"/>
    <col min="37" max="37" width="23.5703125" style="10" customWidth="1"/>
    <col min="38" max="38" width="11" style="10" customWidth="1"/>
    <col min="39" max="39" width="28.42578125" style="10" customWidth="1"/>
    <col min="40" max="16384" width="9.140625" style="10"/>
  </cols>
  <sheetData>
    <row r="1" spans="1:39" x14ac:dyDescent="0.2">
      <c r="A1" s="1"/>
      <c r="B1" s="1"/>
      <c r="C1" s="8"/>
      <c r="D1" s="1"/>
      <c r="E1" s="1"/>
      <c r="F1" s="1"/>
      <c r="G1" s="1"/>
      <c r="H1" s="194"/>
      <c r="I1" s="206"/>
      <c r="J1" s="206"/>
      <c r="K1" s="1"/>
      <c r="L1" s="1"/>
      <c r="M1" s="1"/>
      <c r="N1" s="1"/>
      <c r="O1" s="1"/>
      <c r="P1" s="9" t="s">
        <v>0</v>
      </c>
      <c r="Q1" s="1"/>
      <c r="R1" s="1"/>
      <c r="S1" s="1"/>
      <c r="T1" s="1"/>
      <c r="U1" s="1"/>
      <c r="V1" s="1"/>
      <c r="W1" s="1"/>
      <c r="X1" s="1"/>
      <c r="Y1" s="1"/>
      <c r="Z1" s="7"/>
      <c r="AA1" s="1"/>
      <c r="AB1" s="7"/>
      <c r="AC1" s="1"/>
      <c r="AD1" s="1"/>
      <c r="AE1" s="1"/>
      <c r="AF1" s="1"/>
      <c r="AG1" s="1"/>
      <c r="AM1" s="1"/>
    </row>
    <row r="2" spans="1:39" x14ac:dyDescent="0.2">
      <c r="A2" s="1"/>
      <c r="B2" s="1"/>
      <c r="C2" s="1"/>
      <c r="D2" s="1"/>
      <c r="E2" s="1"/>
      <c r="F2" s="1"/>
      <c r="G2" s="1"/>
      <c r="H2" s="194"/>
      <c r="I2" s="206"/>
      <c r="J2" s="206"/>
      <c r="K2" s="1"/>
      <c r="L2" s="1"/>
      <c r="M2" s="1"/>
      <c r="N2" s="1"/>
      <c r="O2" s="1"/>
      <c r="P2" s="9" t="s">
        <v>1</v>
      </c>
      <c r="Q2" s="1"/>
      <c r="R2" s="1"/>
      <c r="S2" s="1"/>
      <c r="T2" s="1"/>
      <c r="U2" s="1"/>
      <c r="V2" s="1"/>
      <c r="W2" s="1"/>
      <c r="X2" s="1"/>
      <c r="Y2" s="1"/>
      <c r="Z2" s="7"/>
      <c r="AA2" s="1"/>
      <c r="AB2" s="7"/>
      <c r="AC2" s="1"/>
      <c r="AD2" s="1"/>
      <c r="AE2" s="1"/>
      <c r="AF2" s="1"/>
      <c r="AG2" s="1"/>
      <c r="AH2" s="1"/>
      <c r="AI2" s="1"/>
      <c r="AJ2" s="133"/>
      <c r="AK2" s="1"/>
      <c r="AL2" s="1"/>
      <c r="AM2" s="1"/>
    </row>
    <row r="3" spans="1:39" ht="12" thickBot="1" x14ac:dyDescent="0.25">
      <c r="A3" s="1"/>
      <c r="B3" s="1"/>
      <c r="C3" s="1"/>
      <c r="D3" s="1"/>
      <c r="E3" s="1"/>
      <c r="F3" s="1"/>
      <c r="G3" s="1"/>
      <c r="H3" s="194"/>
      <c r="I3" s="206"/>
      <c r="J3" s="20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7"/>
      <c r="AA3" s="1"/>
      <c r="AB3" s="7"/>
      <c r="AC3" s="1"/>
      <c r="AD3" s="1"/>
      <c r="AE3" s="1"/>
      <c r="AF3" s="1"/>
      <c r="AG3" s="1"/>
      <c r="AH3" s="1"/>
      <c r="AI3" s="1"/>
      <c r="AJ3" s="133"/>
      <c r="AK3" s="1"/>
      <c r="AL3" s="1"/>
      <c r="AM3" s="1"/>
    </row>
    <row r="4" spans="1:39" ht="78.75" x14ac:dyDescent="0.2">
      <c r="A4" s="11" t="s">
        <v>2</v>
      </c>
      <c r="B4" s="12" t="s">
        <v>272</v>
      </c>
      <c r="C4" s="12" t="s">
        <v>273</v>
      </c>
      <c r="D4" s="13" t="s">
        <v>149</v>
      </c>
      <c r="E4" s="12" t="s">
        <v>150</v>
      </c>
      <c r="F4" s="13" t="s">
        <v>151</v>
      </c>
      <c r="G4" s="13" t="s">
        <v>281</v>
      </c>
      <c r="H4" s="195" t="s">
        <v>266</v>
      </c>
      <c r="I4" s="207" t="s">
        <v>278</v>
      </c>
      <c r="J4" s="207" t="s">
        <v>279</v>
      </c>
      <c r="K4" s="12" t="s">
        <v>152</v>
      </c>
      <c r="L4" s="14" t="s">
        <v>7</v>
      </c>
      <c r="M4" s="12" t="s">
        <v>265</v>
      </c>
      <c r="N4" s="14" t="s">
        <v>7</v>
      </c>
      <c r="O4" s="12" t="s">
        <v>277</v>
      </c>
      <c r="P4" s="14" t="s">
        <v>7</v>
      </c>
      <c r="Q4" s="12" t="s">
        <v>267</v>
      </c>
      <c r="R4" s="14" t="s">
        <v>7</v>
      </c>
      <c r="S4" s="12" t="s">
        <v>268</v>
      </c>
      <c r="T4" s="14" t="s">
        <v>7</v>
      </c>
      <c r="U4" s="12" t="s">
        <v>154</v>
      </c>
      <c r="V4" s="14" t="s">
        <v>7</v>
      </c>
      <c r="W4" s="12" t="s">
        <v>274</v>
      </c>
      <c r="X4" s="14" t="s">
        <v>7</v>
      </c>
      <c r="Y4" s="12" t="s">
        <v>155</v>
      </c>
      <c r="Z4" s="14" t="s">
        <v>7</v>
      </c>
      <c r="AA4" s="12" t="s">
        <v>153</v>
      </c>
      <c r="AB4" s="14" t="s">
        <v>7</v>
      </c>
      <c r="AC4" s="12" t="s">
        <v>269</v>
      </c>
      <c r="AD4" s="14" t="s">
        <v>7</v>
      </c>
      <c r="AE4" s="12" t="s">
        <v>275</v>
      </c>
      <c r="AF4" s="14" t="s">
        <v>11</v>
      </c>
      <c r="AG4" s="12" t="s">
        <v>276</v>
      </c>
      <c r="AH4" s="12" t="s">
        <v>257</v>
      </c>
      <c r="AI4" s="12" t="s">
        <v>258</v>
      </c>
      <c r="AJ4" s="134" t="s">
        <v>259</v>
      </c>
      <c r="AK4" s="135" t="s">
        <v>260</v>
      </c>
      <c r="AL4" s="135" t="s">
        <v>261</v>
      </c>
      <c r="AM4" s="15" t="s">
        <v>12</v>
      </c>
    </row>
    <row r="5" spans="1:39" ht="23.25" thickBot="1" x14ac:dyDescent="0.25">
      <c r="A5" s="16" t="s">
        <v>13</v>
      </c>
      <c r="B5" s="16" t="s">
        <v>14</v>
      </c>
      <c r="C5" s="17" t="s">
        <v>15</v>
      </c>
      <c r="D5" s="16" t="s">
        <v>16</v>
      </c>
      <c r="E5" s="16" t="s">
        <v>17</v>
      </c>
      <c r="F5" s="16" t="s">
        <v>18</v>
      </c>
      <c r="G5" s="16"/>
      <c r="H5" s="18"/>
      <c r="I5" s="208"/>
      <c r="J5" s="208"/>
      <c r="K5" s="16" t="s">
        <v>19</v>
      </c>
      <c r="L5" s="18" t="s">
        <v>20</v>
      </c>
      <c r="M5" s="16" t="s">
        <v>21</v>
      </c>
      <c r="N5" s="18" t="s">
        <v>22</v>
      </c>
      <c r="O5" s="16" t="s">
        <v>23</v>
      </c>
      <c r="P5" s="18" t="s">
        <v>24</v>
      </c>
      <c r="Q5" s="16" t="s">
        <v>25</v>
      </c>
      <c r="R5" s="18" t="s">
        <v>26</v>
      </c>
      <c r="S5" s="16" t="s">
        <v>27</v>
      </c>
      <c r="T5" s="18" t="s">
        <v>28</v>
      </c>
      <c r="U5" s="16" t="s">
        <v>29</v>
      </c>
      <c r="V5" s="18" t="s">
        <v>30</v>
      </c>
      <c r="W5" s="16" t="s">
        <v>31</v>
      </c>
      <c r="X5" s="18" t="s">
        <v>32</v>
      </c>
      <c r="Y5" s="16" t="s">
        <v>33</v>
      </c>
      <c r="Z5" s="18" t="s">
        <v>34</v>
      </c>
      <c r="AA5" s="16" t="s">
        <v>35</v>
      </c>
      <c r="AB5" s="16" t="s">
        <v>36</v>
      </c>
      <c r="AC5" s="19" t="s">
        <v>37</v>
      </c>
      <c r="AD5" s="16" t="s">
        <v>156</v>
      </c>
      <c r="AE5" s="16" t="s">
        <v>157</v>
      </c>
      <c r="AF5" s="16" t="s">
        <v>158</v>
      </c>
      <c r="AG5" s="16" t="s">
        <v>159</v>
      </c>
      <c r="AH5" s="136"/>
      <c r="AI5" s="136"/>
      <c r="AJ5" s="137"/>
      <c r="AK5" s="136"/>
      <c r="AL5" s="136"/>
      <c r="AM5" s="20" t="s">
        <v>160</v>
      </c>
    </row>
    <row r="6" spans="1:39" ht="22.5" customHeight="1" thickBot="1" x14ac:dyDescent="0.25">
      <c r="A6" s="21"/>
      <c r="B6" s="22" t="s">
        <v>161</v>
      </c>
      <c r="C6" s="22"/>
      <c r="D6" s="23"/>
      <c r="E6" s="24"/>
      <c r="F6" s="24"/>
      <c r="G6" s="24"/>
      <c r="H6" s="27"/>
      <c r="I6" s="209"/>
      <c r="J6" s="209"/>
      <c r="K6" s="23"/>
      <c r="L6" s="24"/>
      <c r="M6" s="25"/>
      <c r="N6" s="26"/>
      <c r="O6" s="27"/>
      <c r="P6" s="26"/>
      <c r="Q6" s="27"/>
      <c r="R6" s="26"/>
      <c r="S6" s="27"/>
      <c r="T6" s="26"/>
      <c r="U6" s="27"/>
      <c r="V6" s="26"/>
      <c r="W6" s="27"/>
      <c r="X6" s="26"/>
      <c r="Y6" s="27"/>
      <c r="Z6" s="26"/>
      <c r="AA6" s="27"/>
      <c r="AB6" s="24"/>
      <c r="AC6" s="26"/>
      <c r="AD6" s="28"/>
      <c r="AE6" s="29"/>
      <c r="AF6" s="28"/>
      <c r="AG6" s="29"/>
      <c r="AH6" s="138"/>
      <c r="AI6" s="138"/>
      <c r="AJ6" s="139"/>
      <c r="AK6" s="138"/>
      <c r="AL6" s="138"/>
      <c r="AM6" s="30"/>
    </row>
    <row r="7" spans="1:39" ht="25.5" customHeight="1" x14ac:dyDescent="0.2">
      <c r="A7" s="21" t="s">
        <v>29</v>
      </c>
      <c r="B7" s="22" t="s">
        <v>162</v>
      </c>
      <c r="C7" s="22" t="s">
        <v>163</v>
      </c>
      <c r="D7" s="23">
        <v>150000</v>
      </c>
      <c r="E7" s="24" t="s">
        <v>164</v>
      </c>
      <c r="F7" s="24" t="s">
        <v>39</v>
      </c>
      <c r="G7" s="221" t="s">
        <v>282</v>
      </c>
      <c r="H7" s="212">
        <v>39561</v>
      </c>
      <c r="I7" s="210">
        <v>39567</v>
      </c>
      <c r="J7" s="210">
        <v>39567</v>
      </c>
      <c r="K7" s="31">
        <v>39471</v>
      </c>
      <c r="L7" s="24">
        <v>90</v>
      </c>
      <c r="M7" s="31">
        <f>K7+L7</f>
        <v>39561</v>
      </c>
      <c r="N7" s="32">
        <v>6</v>
      </c>
      <c r="O7" s="31">
        <f>M7+N7</f>
        <v>39567</v>
      </c>
      <c r="P7" s="32">
        <v>1</v>
      </c>
      <c r="Q7" s="31">
        <f>O7+P7</f>
        <v>39568</v>
      </c>
      <c r="R7" s="32">
        <v>15</v>
      </c>
      <c r="S7" s="31">
        <f>Q7+R7</f>
        <v>39583</v>
      </c>
      <c r="T7" s="32"/>
      <c r="U7" s="31"/>
      <c r="V7" s="26"/>
      <c r="W7" s="31"/>
      <c r="X7" s="32">
        <v>62</v>
      </c>
      <c r="Y7" s="31">
        <f>X7+S7</f>
        <v>39645</v>
      </c>
      <c r="Z7" s="26"/>
      <c r="AA7" s="31">
        <f>Y7+Z7</f>
        <v>39645</v>
      </c>
      <c r="AB7" s="24">
        <v>7</v>
      </c>
      <c r="AC7" s="26">
        <f>AA7+AB7</f>
        <v>39652</v>
      </c>
      <c r="AD7" s="28">
        <v>4</v>
      </c>
      <c r="AE7" s="31">
        <f>AC7+AD7</f>
        <v>39656</v>
      </c>
      <c r="AF7" s="28">
        <v>490</v>
      </c>
      <c r="AG7" s="31">
        <f>AE7+AF7</f>
        <v>40146</v>
      </c>
      <c r="AH7" s="140"/>
      <c r="AI7" s="140"/>
      <c r="AJ7" s="22" t="s">
        <v>162</v>
      </c>
      <c r="AK7" s="140" t="s">
        <v>308</v>
      </c>
      <c r="AL7" s="140"/>
      <c r="AM7" s="30" t="s">
        <v>165</v>
      </c>
    </row>
    <row r="8" spans="1:39" ht="20.25" customHeight="1" thickBot="1" x14ac:dyDescent="0.25">
      <c r="A8" s="33" t="s">
        <v>40</v>
      </c>
      <c r="B8" s="34"/>
      <c r="C8" s="35"/>
      <c r="D8" s="36">
        <v>5360</v>
      </c>
      <c r="E8" s="37"/>
      <c r="F8" s="37"/>
      <c r="G8" s="37"/>
      <c r="H8" s="196"/>
      <c r="I8" s="211"/>
      <c r="J8" s="211"/>
      <c r="K8" s="38">
        <f>K7</f>
        <v>39471</v>
      </c>
      <c r="L8" s="39">
        <v>90</v>
      </c>
      <c r="M8" s="38">
        <f>K8+L8</f>
        <v>39561</v>
      </c>
      <c r="N8" s="39">
        <v>6</v>
      </c>
      <c r="O8" s="38">
        <f>M8+N8</f>
        <v>39567</v>
      </c>
      <c r="P8" s="39">
        <v>1</v>
      </c>
      <c r="Q8" s="38">
        <f>O8+P8</f>
        <v>39568</v>
      </c>
      <c r="R8" s="39">
        <v>15</v>
      </c>
      <c r="S8" s="38">
        <f>Q8+R8</f>
        <v>39583</v>
      </c>
      <c r="T8" s="39"/>
      <c r="U8" s="38"/>
      <c r="V8" s="39"/>
      <c r="W8" s="38"/>
      <c r="X8" s="39">
        <v>62</v>
      </c>
      <c r="Y8" s="38">
        <f>X8+S8</f>
        <v>39645</v>
      </c>
      <c r="Z8" s="39">
        <v>7</v>
      </c>
      <c r="AA8" s="38">
        <f>Y8+Z8</f>
        <v>39652</v>
      </c>
      <c r="AB8" s="39">
        <v>7</v>
      </c>
      <c r="AC8" s="38">
        <f>AA8+AB8</f>
        <v>39659</v>
      </c>
      <c r="AD8" s="40">
        <v>4</v>
      </c>
      <c r="AE8" s="38">
        <f>AC8+AD8</f>
        <v>39663</v>
      </c>
      <c r="AF8" s="40">
        <v>490</v>
      </c>
      <c r="AG8" s="38">
        <f>AE8+AF8</f>
        <v>40153</v>
      </c>
      <c r="AH8" s="36">
        <v>5360</v>
      </c>
      <c r="AI8" s="141" t="s">
        <v>270</v>
      </c>
      <c r="AJ8" s="35"/>
      <c r="AK8" s="141"/>
      <c r="AL8" s="36">
        <v>5360</v>
      </c>
      <c r="AM8" s="40" t="s">
        <v>226</v>
      </c>
    </row>
    <row r="9" spans="1:39" ht="25.5" customHeight="1" x14ac:dyDescent="0.2">
      <c r="A9" s="21" t="s">
        <v>29</v>
      </c>
      <c r="B9" s="22" t="s">
        <v>166</v>
      </c>
      <c r="C9" s="22" t="s">
        <v>167</v>
      </c>
      <c r="D9" s="23">
        <v>20000</v>
      </c>
      <c r="E9" s="24" t="s">
        <v>164</v>
      </c>
      <c r="F9" s="24" t="s">
        <v>39</v>
      </c>
      <c r="G9" s="221" t="s">
        <v>283</v>
      </c>
      <c r="H9" s="212">
        <v>39538</v>
      </c>
      <c r="I9" s="210">
        <v>39573</v>
      </c>
      <c r="J9" s="31">
        <v>39573</v>
      </c>
      <c r="K9" s="31">
        <v>39471</v>
      </c>
      <c r="L9" s="24">
        <v>102</v>
      </c>
      <c r="M9" s="31">
        <f>K9+L9</f>
        <v>39573</v>
      </c>
      <c r="N9" s="32">
        <v>0</v>
      </c>
      <c r="O9" s="31">
        <f>M9+N9</f>
        <v>39573</v>
      </c>
      <c r="P9" s="26"/>
      <c r="Q9" s="31">
        <f>M9+N9</f>
        <v>39573</v>
      </c>
      <c r="R9" s="32">
        <v>10</v>
      </c>
      <c r="S9" s="31">
        <f>Q9+R9</f>
        <v>39583</v>
      </c>
      <c r="T9" s="32">
        <v>84</v>
      </c>
      <c r="U9" s="31"/>
      <c r="V9" s="26"/>
      <c r="W9" s="31"/>
      <c r="X9" s="26"/>
      <c r="Y9" s="31">
        <f>S9+T9</f>
        <v>39667</v>
      </c>
      <c r="Z9" s="26"/>
      <c r="AA9" s="31">
        <f>Y9+Z9</f>
        <v>39667</v>
      </c>
      <c r="AB9" s="24">
        <v>1</v>
      </c>
      <c r="AC9" s="26">
        <f>AA9+AB9</f>
        <v>39668</v>
      </c>
      <c r="AD9" s="28">
        <v>3</v>
      </c>
      <c r="AE9" s="31">
        <f>AC9+AD9</f>
        <v>39671</v>
      </c>
      <c r="AF9" s="28">
        <v>490</v>
      </c>
      <c r="AG9" s="31">
        <f>AE9+AF9</f>
        <v>40161</v>
      </c>
      <c r="AH9" s="140"/>
      <c r="AI9" s="140"/>
      <c r="AJ9" s="22" t="s">
        <v>166</v>
      </c>
      <c r="AK9" s="312" t="s">
        <v>309</v>
      </c>
      <c r="AL9" s="140"/>
      <c r="AM9" s="30"/>
    </row>
    <row r="10" spans="1:39" ht="20.25" customHeight="1" x14ac:dyDescent="0.2">
      <c r="A10" s="33" t="s">
        <v>40</v>
      </c>
      <c r="B10" s="41"/>
      <c r="C10" s="35"/>
      <c r="D10" s="36">
        <v>1524</v>
      </c>
      <c r="E10" s="37"/>
      <c r="F10" s="37"/>
      <c r="G10" s="37"/>
      <c r="H10" s="196"/>
      <c r="I10" s="211"/>
      <c r="J10" s="211"/>
      <c r="K10" s="38">
        <v>39471</v>
      </c>
      <c r="L10" s="39">
        <v>102</v>
      </c>
      <c r="M10" s="38">
        <f>K10+L10</f>
        <v>39573</v>
      </c>
      <c r="N10" s="39">
        <v>0</v>
      </c>
      <c r="O10" s="38"/>
      <c r="P10" s="39"/>
      <c r="Q10" s="38">
        <v>39573</v>
      </c>
      <c r="R10" s="39">
        <v>10</v>
      </c>
      <c r="S10" s="38">
        <f>Q10+R10</f>
        <v>39583</v>
      </c>
      <c r="T10" s="39">
        <v>84</v>
      </c>
      <c r="U10" s="38"/>
      <c r="V10" s="39"/>
      <c r="W10" s="38"/>
      <c r="X10" s="39"/>
      <c r="Y10" s="38">
        <f>S10+T10</f>
        <v>39667</v>
      </c>
      <c r="Z10" s="39">
        <v>4</v>
      </c>
      <c r="AA10" s="38">
        <f>Y10+Z10</f>
        <v>39671</v>
      </c>
      <c r="AB10" s="39">
        <v>1</v>
      </c>
      <c r="AC10" s="38">
        <f>AA10+AB10</f>
        <v>39672</v>
      </c>
      <c r="AD10" s="42">
        <v>3</v>
      </c>
      <c r="AE10" s="38">
        <f>AC10+AD10</f>
        <v>39675</v>
      </c>
      <c r="AF10" s="40">
        <v>490</v>
      </c>
      <c r="AG10" s="38">
        <f>AE10+AF10</f>
        <v>40165</v>
      </c>
      <c r="AH10" s="36">
        <v>1524</v>
      </c>
      <c r="AI10" s="141" t="s">
        <v>270</v>
      </c>
      <c r="AJ10" s="142"/>
      <c r="AK10" s="141"/>
      <c r="AL10" s="36">
        <v>1524</v>
      </c>
      <c r="AM10" s="40" t="s">
        <v>226</v>
      </c>
    </row>
    <row r="11" spans="1:39" ht="36" customHeight="1" x14ac:dyDescent="0.2">
      <c r="A11" s="43" t="s">
        <v>29</v>
      </c>
      <c r="B11" s="44" t="s">
        <v>168</v>
      </c>
      <c r="C11" s="45" t="s">
        <v>169</v>
      </c>
      <c r="D11" s="46">
        <v>200000</v>
      </c>
      <c r="E11" s="47" t="s">
        <v>170</v>
      </c>
      <c r="F11" s="48" t="s">
        <v>39</v>
      </c>
      <c r="G11" s="221" t="s">
        <v>283</v>
      </c>
      <c r="H11" s="212">
        <v>40247</v>
      </c>
      <c r="I11" s="212">
        <v>40254</v>
      </c>
      <c r="J11" s="212">
        <v>40254</v>
      </c>
      <c r="K11" s="31">
        <v>39471</v>
      </c>
      <c r="L11" s="32">
        <v>74</v>
      </c>
      <c r="M11" s="31">
        <f>K11+L11</f>
        <v>39545</v>
      </c>
      <c r="N11" s="32">
        <v>9</v>
      </c>
      <c r="O11" s="31">
        <f>M11+N11</f>
        <v>39554</v>
      </c>
      <c r="P11" s="32">
        <v>4</v>
      </c>
      <c r="Q11" s="31">
        <f>O11+P11</f>
        <v>39558</v>
      </c>
      <c r="R11" s="32">
        <v>15</v>
      </c>
      <c r="S11" s="31">
        <f>Q11+R11</f>
        <v>39573</v>
      </c>
      <c r="T11" s="32">
        <v>0</v>
      </c>
      <c r="U11" s="31">
        <v>0</v>
      </c>
      <c r="V11" s="32"/>
      <c r="W11" s="31"/>
      <c r="X11" s="32">
        <v>78</v>
      </c>
      <c r="Y11" s="31">
        <f>X11+S11</f>
        <v>39651</v>
      </c>
      <c r="Z11" s="32">
        <v>1</v>
      </c>
      <c r="AA11" s="31">
        <f>Y11+Z11</f>
        <v>39652</v>
      </c>
      <c r="AB11" s="32">
        <v>8</v>
      </c>
      <c r="AC11" s="31">
        <f>AA11+AB11</f>
        <v>39660</v>
      </c>
      <c r="AD11" s="32">
        <v>15</v>
      </c>
      <c r="AE11" s="31">
        <f>AC11+AD11</f>
        <v>39675</v>
      </c>
      <c r="AF11" s="32">
        <v>490</v>
      </c>
      <c r="AG11" s="31">
        <f>AE11+AF11</f>
        <v>40165</v>
      </c>
      <c r="AH11" s="143"/>
      <c r="AI11" s="143"/>
      <c r="AJ11" s="45" t="s">
        <v>168</v>
      </c>
      <c r="AK11" s="312" t="s">
        <v>309</v>
      </c>
      <c r="AL11" s="143"/>
      <c r="AM11" s="49"/>
    </row>
    <row r="12" spans="1:39" ht="77.25" customHeight="1" x14ac:dyDescent="0.2">
      <c r="A12" s="33" t="s">
        <v>171</v>
      </c>
      <c r="B12" s="34"/>
      <c r="C12" s="35"/>
      <c r="D12" s="36">
        <v>172700</v>
      </c>
      <c r="E12" s="37"/>
      <c r="F12" s="37"/>
      <c r="G12" s="37"/>
      <c r="H12" s="196"/>
      <c r="I12" s="211"/>
      <c r="J12" s="211"/>
      <c r="K12" s="38"/>
      <c r="L12" s="39"/>
      <c r="M12" s="38"/>
      <c r="N12" s="39"/>
      <c r="O12" s="38"/>
      <c r="P12" s="39"/>
      <c r="Q12" s="38"/>
      <c r="R12" s="39"/>
      <c r="S12" s="38"/>
      <c r="T12" s="39"/>
      <c r="U12" s="38"/>
      <c r="V12" s="39"/>
      <c r="W12" s="38"/>
      <c r="X12" s="39"/>
      <c r="Y12" s="38"/>
      <c r="Z12" s="39"/>
      <c r="AA12" s="38">
        <v>40281</v>
      </c>
      <c r="AB12" s="50"/>
      <c r="AC12" s="38">
        <v>40262</v>
      </c>
      <c r="AD12" s="40"/>
      <c r="AE12" s="38">
        <v>40262</v>
      </c>
      <c r="AF12" s="40"/>
      <c r="AG12" s="38">
        <v>40543</v>
      </c>
      <c r="AH12" s="36">
        <v>172700</v>
      </c>
      <c r="AI12" s="141" t="s">
        <v>270</v>
      </c>
      <c r="AJ12" s="35"/>
      <c r="AK12" s="141"/>
      <c r="AL12" s="36">
        <v>172700</v>
      </c>
      <c r="AM12" s="40" t="s">
        <v>212</v>
      </c>
    </row>
    <row r="13" spans="1:39" ht="71.25" customHeight="1" x14ac:dyDescent="0.2">
      <c r="A13" s="51" t="s">
        <v>29</v>
      </c>
      <c r="B13" s="52" t="s">
        <v>228</v>
      </c>
      <c r="C13" s="53" t="s">
        <v>172</v>
      </c>
      <c r="D13" s="54">
        <v>198000</v>
      </c>
      <c r="E13" s="55" t="s">
        <v>170</v>
      </c>
      <c r="F13" s="56" t="s">
        <v>39</v>
      </c>
      <c r="G13" s="221" t="s">
        <v>283</v>
      </c>
      <c r="H13" s="57">
        <v>41187</v>
      </c>
      <c r="I13" s="57">
        <v>41187</v>
      </c>
      <c r="J13" s="57">
        <v>41187</v>
      </c>
      <c r="K13" s="57">
        <v>40968</v>
      </c>
      <c r="L13" s="58">
        <v>15</v>
      </c>
      <c r="M13" s="31">
        <v>41039</v>
      </c>
      <c r="N13" s="58">
        <v>7</v>
      </c>
      <c r="O13" s="31">
        <v>41124</v>
      </c>
      <c r="P13" s="58">
        <v>20</v>
      </c>
      <c r="Q13" s="31">
        <v>41129</v>
      </c>
      <c r="R13" s="58">
        <v>29</v>
      </c>
      <c r="S13" s="31">
        <v>41172</v>
      </c>
      <c r="T13" s="58">
        <v>10</v>
      </c>
      <c r="U13" s="31">
        <f>S13+T13</f>
        <v>41182</v>
      </c>
      <c r="V13" s="58">
        <v>7</v>
      </c>
      <c r="W13" s="31">
        <f>U13+V13</f>
        <v>41189</v>
      </c>
      <c r="X13" s="58">
        <v>15</v>
      </c>
      <c r="Y13" s="31">
        <f>W13+X13</f>
        <v>41204</v>
      </c>
      <c r="Z13" s="58">
        <v>3</v>
      </c>
      <c r="AA13" s="31">
        <f>Y13+Z13</f>
        <v>41207</v>
      </c>
      <c r="AB13" s="58">
        <v>3</v>
      </c>
      <c r="AC13" s="31">
        <f>AA13+AB13</f>
        <v>41210</v>
      </c>
      <c r="AD13" s="58">
        <v>3</v>
      </c>
      <c r="AE13" s="31">
        <f>AC13+AD13</f>
        <v>41213</v>
      </c>
      <c r="AF13" s="58">
        <v>300</v>
      </c>
      <c r="AG13" s="31">
        <f>AE13+AF13</f>
        <v>41513</v>
      </c>
      <c r="AH13" s="143"/>
      <c r="AI13" s="143"/>
      <c r="AJ13" s="53" t="s">
        <v>228</v>
      </c>
      <c r="AK13" s="143" t="s">
        <v>310</v>
      </c>
      <c r="AL13" s="143"/>
      <c r="AM13" s="59"/>
    </row>
    <row r="14" spans="1:39" ht="20.25" customHeight="1" x14ac:dyDescent="0.2">
      <c r="A14" s="33" t="s">
        <v>40</v>
      </c>
      <c r="B14" s="60"/>
      <c r="C14" s="35"/>
      <c r="D14" s="61"/>
      <c r="E14" s="62" t="s">
        <v>170</v>
      </c>
      <c r="F14" s="38" t="s">
        <v>39</v>
      </c>
      <c r="G14" s="38"/>
      <c r="H14" s="39"/>
      <c r="I14" s="214"/>
      <c r="J14" s="214"/>
      <c r="K14" s="38">
        <v>40968</v>
      </c>
      <c r="L14" s="38"/>
      <c r="M14" s="38">
        <v>41039</v>
      </c>
      <c r="N14" s="38"/>
      <c r="O14" s="38">
        <v>41124</v>
      </c>
      <c r="P14" s="38"/>
      <c r="Q14" s="38">
        <v>41129</v>
      </c>
      <c r="R14" s="38"/>
      <c r="S14" s="38">
        <v>41172</v>
      </c>
      <c r="T14" s="39"/>
      <c r="U14" s="38"/>
      <c r="V14" s="39"/>
      <c r="W14" s="38"/>
      <c r="X14" s="39"/>
      <c r="Y14" s="38"/>
      <c r="Z14" s="39"/>
      <c r="AA14" s="38"/>
      <c r="AB14" s="39"/>
      <c r="AC14" s="38"/>
      <c r="AD14" s="39"/>
      <c r="AE14" s="38"/>
      <c r="AF14" s="39"/>
      <c r="AG14" s="38"/>
      <c r="AH14" s="141"/>
      <c r="AI14" s="141"/>
      <c r="AJ14" s="144"/>
      <c r="AK14" s="141"/>
      <c r="AL14" s="141"/>
      <c r="AM14" s="40" t="s">
        <v>238</v>
      </c>
    </row>
    <row r="15" spans="1:39" s="63" customFormat="1" ht="30" customHeight="1" x14ac:dyDescent="0.2">
      <c r="A15" s="43" t="s">
        <v>29</v>
      </c>
      <c r="B15" s="44" t="s">
        <v>174</v>
      </c>
      <c r="C15" s="45" t="s">
        <v>175</v>
      </c>
      <c r="D15" s="46">
        <v>368000</v>
      </c>
      <c r="E15" s="47"/>
      <c r="F15" s="48"/>
      <c r="G15" s="221" t="s">
        <v>283</v>
      </c>
      <c r="H15" s="57">
        <v>39272</v>
      </c>
      <c r="I15" s="212">
        <v>39286</v>
      </c>
      <c r="J15" s="212">
        <v>39286</v>
      </c>
      <c r="K15" s="31">
        <v>38852</v>
      </c>
      <c r="L15" s="32">
        <v>306</v>
      </c>
      <c r="M15" s="31">
        <f>K15+L15</f>
        <v>39158</v>
      </c>
      <c r="N15" s="32">
        <v>11</v>
      </c>
      <c r="O15" s="31">
        <f>M15+N15</f>
        <v>39169</v>
      </c>
      <c r="P15" s="32">
        <v>4</v>
      </c>
      <c r="Q15" s="31">
        <f>O15+P15</f>
        <v>39173</v>
      </c>
      <c r="R15" s="32">
        <v>43</v>
      </c>
      <c r="S15" s="31">
        <f>Q15+R15</f>
        <v>39216</v>
      </c>
      <c r="T15" s="32">
        <v>56</v>
      </c>
      <c r="U15" s="31">
        <f>S15+T15</f>
        <v>39272</v>
      </c>
      <c r="V15" s="32">
        <v>14</v>
      </c>
      <c r="W15" s="31">
        <f>U15+V15</f>
        <v>39286</v>
      </c>
      <c r="X15" s="32">
        <v>217</v>
      </c>
      <c r="Y15" s="31">
        <f>W15+X15</f>
        <v>39503</v>
      </c>
      <c r="Z15" s="32">
        <v>16</v>
      </c>
      <c r="AA15" s="31">
        <f>Y15+Z15</f>
        <v>39519</v>
      </c>
      <c r="AB15" s="32">
        <v>10</v>
      </c>
      <c r="AC15" s="31">
        <f>AA15+AB15</f>
        <v>39529</v>
      </c>
      <c r="AD15" s="32">
        <v>9</v>
      </c>
      <c r="AE15" s="31">
        <f>AC15+AD15</f>
        <v>39538</v>
      </c>
      <c r="AF15" s="32">
        <v>510</v>
      </c>
      <c r="AG15" s="31">
        <f>AE15+AF15</f>
        <v>40048</v>
      </c>
      <c r="AH15" s="143"/>
      <c r="AI15" s="143"/>
      <c r="AJ15" s="45" t="s">
        <v>174</v>
      </c>
      <c r="AK15" s="143" t="s">
        <v>280</v>
      </c>
      <c r="AL15" s="143"/>
      <c r="AM15" s="49"/>
    </row>
    <row r="16" spans="1:39" s="63" customFormat="1" ht="20.25" customHeight="1" x14ac:dyDescent="0.2">
      <c r="A16" s="33" t="s">
        <v>40</v>
      </c>
      <c r="B16" s="34"/>
      <c r="C16" s="35"/>
      <c r="D16" s="36">
        <v>100218</v>
      </c>
      <c r="E16" s="37"/>
      <c r="F16" s="37"/>
      <c r="G16" s="37"/>
      <c r="H16" s="196"/>
      <c r="I16" s="211"/>
      <c r="J16" s="211"/>
      <c r="K16" s="38">
        <v>38852</v>
      </c>
      <c r="L16" s="39">
        <v>306</v>
      </c>
      <c r="M16" s="38">
        <f>K16+L16</f>
        <v>39158</v>
      </c>
      <c r="N16" s="39">
        <v>11</v>
      </c>
      <c r="O16" s="38">
        <f>M16+N16</f>
        <v>39169</v>
      </c>
      <c r="P16" s="39">
        <v>4</v>
      </c>
      <c r="Q16" s="38">
        <f>O16+P16</f>
        <v>39173</v>
      </c>
      <c r="R16" s="39">
        <v>43</v>
      </c>
      <c r="S16" s="38">
        <f>Q16+R16</f>
        <v>39216</v>
      </c>
      <c r="T16" s="39">
        <v>56</v>
      </c>
      <c r="U16" s="38">
        <f>S16+T16</f>
        <v>39272</v>
      </c>
      <c r="V16" s="39">
        <v>14</v>
      </c>
      <c r="W16" s="38">
        <f>U16+V16</f>
        <v>39286</v>
      </c>
      <c r="X16" s="39">
        <v>217</v>
      </c>
      <c r="Y16" s="38">
        <f>W16+X16</f>
        <v>39503</v>
      </c>
      <c r="Z16" s="39">
        <v>16</v>
      </c>
      <c r="AA16" s="38">
        <f>Y16+Z16</f>
        <v>39519</v>
      </c>
      <c r="AB16" s="39">
        <v>10</v>
      </c>
      <c r="AC16" s="38">
        <f>AA16+AB16</f>
        <v>39529</v>
      </c>
      <c r="AD16" s="39">
        <v>9</v>
      </c>
      <c r="AE16" s="38">
        <f>AC16+AD16</f>
        <v>39538</v>
      </c>
      <c r="AF16" s="39">
        <v>910</v>
      </c>
      <c r="AG16" s="38">
        <v>40724</v>
      </c>
      <c r="AH16" s="36">
        <v>100218</v>
      </c>
      <c r="AI16" s="141" t="s">
        <v>270</v>
      </c>
      <c r="AJ16" s="35"/>
      <c r="AK16" s="38"/>
      <c r="AL16" s="36">
        <v>100218</v>
      </c>
      <c r="AM16" s="64" t="s">
        <v>221</v>
      </c>
    </row>
    <row r="17" spans="1:39" ht="30.75" customHeight="1" x14ac:dyDescent="0.2">
      <c r="A17" s="65" t="s">
        <v>27</v>
      </c>
      <c r="B17" s="66" t="s">
        <v>176</v>
      </c>
      <c r="C17" s="67" t="s">
        <v>177</v>
      </c>
      <c r="D17" s="68">
        <v>45000</v>
      </c>
      <c r="E17" s="69" t="s">
        <v>164</v>
      </c>
      <c r="F17" s="69" t="s">
        <v>39</v>
      </c>
      <c r="G17" s="221" t="s">
        <v>282</v>
      </c>
      <c r="H17" s="198"/>
      <c r="I17" s="215"/>
      <c r="J17" s="215"/>
      <c r="K17" s="70"/>
      <c r="L17" s="71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57">
        <v>39035</v>
      </c>
      <c r="AB17" s="58"/>
      <c r="AC17" s="57">
        <f>AA17</f>
        <v>39035</v>
      </c>
      <c r="AD17" s="58"/>
      <c r="AE17" s="57">
        <f>AC17</f>
        <v>39035</v>
      </c>
      <c r="AF17" s="58">
        <v>778</v>
      </c>
      <c r="AG17" s="57">
        <f>AE17+AF17</f>
        <v>39813</v>
      </c>
      <c r="AH17" s="145"/>
      <c r="AI17" s="145"/>
      <c r="AJ17" s="67" t="s">
        <v>176</v>
      </c>
      <c r="AK17" s="145" t="s">
        <v>305</v>
      </c>
      <c r="AL17" s="145"/>
      <c r="AM17" s="59"/>
    </row>
    <row r="18" spans="1:39" ht="20.25" customHeight="1" x14ac:dyDescent="0.2">
      <c r="A18" s="33" t="s">
        <v>40</v>
      </c>
      <c r="B18" s="34"/>
      <c r="C18" s="35"/>
      <c r="D18" s="127">
        <v>30221</v>
      </c>
      <c r="E18" s="37"/>
      <c r="F18" s="37"/>
      <c r="G18" s="37"/>
      <c r="H18" s="196"/>
      <c r="I18" s="211"/>
      <c r="J18" s="211"/>
      <c r="K18" s="38"/>
      <c r="L18" s="39"/>
      <c r="M18" s="38"/>
      <c r="N18" s="39"/>
      <c r="O18" s="38"/>
      <c r="P18" s="39"/>
      <c r="Q18" s="38"/>
      <c r="R18" s="39"/>
      <c r="S18" s="38"/>
      <c r="T18" s="39"/>
      <c r="U18" s="38"/>
      <c r="V18" s="39"/>
      <c r="W18" s="38"/>
      <c r="X18" s="39"/>
      <c r="Y18" s="38"/>
      <c r="Z18" s="39"/>
      <c r="AA18" s="38">
        <v>39035</v>
      </c>
      <c r="AB18" s="39"/>
      <c r="AC18" s="38">
        <f>AA18</f>
        <v>39035</v>
      </c>
      <c r="AD18" s="39"/>
      <c r="AE18" s="38">
        <f>AC18</f>
        <v>39035</v>
      </c>
      <c r="AF18" s="39">
        <v>778</v>
      </c>
      <c r="AG18" s="38">
        <f>AE18+AF18</f>
        <v>39813</v>
      </c>
      <c r="AH18" s="127">
        <v>30221</v>
      </c>
      <c r="AI18" s="141" t="s">
        <v>270</v>
      </c>
      <c r="AJ18" s="35"/>
      <c r="AK18" s="141"/>
      <c r="AL18" s="127">
        <v>30221</v>
      </c>
      <c r="AM18" s="40"/>
    </row>
    <row r="19" spans="1:39" ht="28.5" customHeight="1" x14ac:dyDescent="0.2">
      <c r="A19" s="51" t="s">
        <v>213</v>
      </c>
      <c r="B19" s="52" t="s">
        <v>178</v>
      </c>
      <c r="C19" s="53" t="s">
        <v>179</v>
      </c>
      <c r="D19" s="72">
        <v>135000</v>
      </c>
      <c r="E19" s="55" t="s">
        <v>180</v>
      </c>
      <c r="F19" s="56" t="s">
        <v>72</v>
      </c>
      <c r="G19" s="221" t="s">
        <v>283</v>
      </c>
      <c r="H19" s="57">
        <v>39415</v>
      </c>
      <c r="I19" s="213">
        <v>39419</v>
      </c>
      <c r="J19" s="213">
        <v>39419</v>
      </c>
      <c r="K19" s="57">
        <v>40910</v>
      </c>
      <c r="L19" s="58"/>
      <c r="M19" s="57"/>
      <c r="N19" s="58"/>
      <c r="O19" s="57"/>
      <c r="P19" s="58"/>
      <c r="Q19" s="57"/>
      <c r="R19" s="58"/>
      <c r="S19" s="57"/>
      <c r="T19" s="58"/>
      <c r="U19" s="57"/>
      <c r="V19" s="58"/>
      <c r="W19" s="57"/>
      <c r="X19" s="58">
        <v>71</v>
      </c>
      <c r="Y19" s="57">
        <f>X19+K19</f>
        <v>40981</v>
      </c>
      <c r="Z19" s="58">
        <v>7</v>
      </c>
      <c r="AA19" s="57">
        <f>Y19+Z19</f>
        <v>40988</v>
      </c>
      <c r="AB19" s="58">
        <v>3</v>
      </c>
      <c r="AC19" s="57">
        <f>AA19+AB19</f>
        <v>40991</v>
      </c>
      <c r="AD19" s="58">
        <v>11</v>
      </c>
      <c r="AE19" s="57">
        <f>AC19+AD19</f>
        <v>41002</v>
      </c>
      <c r="AF19" s="58">
        <v>272</v>
      </c>
      <c r="AG19" s="57">
        <f>AE19+AF19</f>
        <v>41274</v>
      </c>
      <c r="AH19" s="145"/>
      <c r="AI19" s="145"/>
      <c r="AJ19" s="53" t="s">
        <v>178</v>
      </c>
      <c r="AK19" s="145" t="s">
        <v>306</v>
      </c>
      <c r="AL19" s="145"/>
      <c r="AM19" s="59"/>
    </row>
    <row r="20" spans="1:39" ht="20.25" customHeight="1" x14ac:dyDescent="0.2">
      <c r="A20" s="33" t="s">
        <v>92</v>
      </c>
      <c r="B20" s="73"/>
      <c r="C20" s="74"/>
      <c r="D20" s="127">
        <v>115000</v>
      </c>
      <c r="E20" s="75"/>
      <c r="F20" s="76"/>
      <c r="G20" s="76"/>
      <c r="H20" s="205"/>
      <c r="I20" s="211"/>
      <c r="J20" s="211"/>
      <c r="K20" s="77"/>
      <c r="L20" s="78"/>
      <c r="M20" s="77"/>
      <c r="N20" s="78"/>
      <c r="O20" s="77"/>
      <c r="P20" s="78"/>
      <c r="Q20" s="77"/>
      <c r="R20" s="78"/>
      <c r="S20" s="77"/>
      <c r="T20" s="78"/>
      <c r="U20" s="77"/>
      <c r="V20" s="78"/>
      <c r="W20" s="77"/>
      <c r="X20" s="78"/>
      <c r="Y20" s="77"/>
      <c r="Z20" s="78"/>
      <c r="AA20" s="77"/>
      <c r="AB20" s="78"/>
      <c r="AC20" s="77"/>
      <c r="AD20" s="78"/>
      <c r="AE20" s="77"/>
      <c r="AF20" s="78"/>
      <c r="AG20" s="77"/>
      <c r="AH20" s="127">
        <v>115000</v>
      </c>
      <c r="AI20" s="141" t="s">
        <v>270</v>
      </c>
      <c r="AJ20" s="74"/>
      <c r="AK20" s="146"/>
      <c r="AL20" s="127">
        <v>115000</v>
      </c>
      <c r="AM20" s="79"/>
    </row>
    <row r="21" spans="1:39" ht="20.25" customHeight="1" x14ac:dyDescent="0.2">
      <c r="A21" s="43" t="s">
        <v>29</v>
      </c>
      <c r="B21" s="80" t="s">
        <v>181</v>
      </c>
      <c r="C21" s="81" t="s">
        <v>182</v>
      </c>
      <c r="D21" s="46">
        <v>14000</v>
      </c>
      <c r="E21" s="69" t="s">
        <v>173</v>
      </c>
      <c r="F21" s="56" t="s">
        <v>39</v>
      </c>
      <c r="G21" s="221" t="s">
        <v>282</v>
      </c>
      <c r="H21" s="204"/>
      <c r="I21" s="213"/>
      <c r="J21" s="213"/>
      <c r="K21" s="70"/>
      <c r="L21" s="71"/>
      <c r="M21" s="70"/>
      <c r="N21" s="70"/>
      <c r="O21" s="70">
        <v>40349</v>
      </c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>
        <v>40360</v>
      </c>
      <c r="AB21" s="70"/>
      <c r="AC21" s="70">
        <v>40360</v>
      </c>
      <c r="AD21" s="71"/>
      <c r="AE21" s="70">
        <v>40360</v>
      </c>
      <c r="AF21" s="71"/>
      <c r="AG21" s="57">
        <v>40602</v>
      </c>
      <c r="AH21" s="145"/>
      <c r="AI21" s="145"/>
      <c r="AJ21" s="147" t="s">
        <v>181</v>
      </c>
      <c r="AK21" s="311" t="s">
        <v>307</v>
      </c>
      <c r="AL21" s="145"/>
      <c r="AM21" s="82"/>
    </row>
    <row r="22" spans="1:39" ht="20.25" customHeight="1" x14ac:dyDescent="0.2">
      <c r="A22" s="83" t="s">
        <v>40</v>
      </c>
      <c r="B22" s="73"/>
      <c r="C22" s="73"/>
      <c r="D22" s="127">
        <v>13559.322</v>
      </c>
      <c r="E22" s="37"/>
      <c r="F22" s="37"/>
      <c r="G22" s="37"/>
      <c r="H22" s="128">
        <v>39044</v>
      </c>
      <c r="I22" s="211">
        <v>39068</v>
      </c>
      <c r="J22" s="211">
        <v>39068</v>
      </c>
      <c r="K22" s="38"/>
      <c r="L22" s="39"/>
      <c r="M22" s="38"/>
      <c r="N22" s="39"/>
      <c r="O22" s="38">
        <v>40349</v>
      </c>
      <c r="P22" s="39"/>
      <c r="Q22" s="38"/>
      <c r="R22" s="39"/>
      <c r="S22" s="38"/>
      <c r="T22" s="39"/>
      <c r="U22" s="38"/>
      <c r="V22" s="39"/>
      <c r="W22" s="38"/>
      <c r="X22" s="39"/>
      <c r="Y22" s="38"/>
      <c r="Z22" s="39"/>
      <c r="AA22" s="38">
        <v>40360</v>
      </c>
      <c r="AB22" s="39"/>
      <c r="AC22" s="38">
        <v>40360</v>
      </c>
      <c r="AD22" s="39"/>
      <c r="AE22" s="38">
        <v>40360</v>
      </c>
      <c r="AF22" s="39"/>
      <c r="AG22" s="38">
        <v>40602</v>
      </c>
      <c r="AH22" s="127">
        <v>13559.322</v>
      </c>
      <c r="AI22" s="141" t="s">
        <v>270</v>
      </c>
      <c r="AJ22" s="74"/>
      <c r="AK22" s="141"/>
      <c r="AL22" s="127">
        <v>13559.322</v>
      </c>
      <c r="AM22" s="40"/>
    </row>
    <row r="23" spans="1:39" ht="20.25" customHeight="1" x14ac:dyDescent="0.2">
      <c r="A23" s="65" t="s">
        <v>29</v>
      </c>
      <c r="B23" s="84" t="s">
        <v>198</v>
      </c>
      <c r="C23" s="84" t="s">
        <v>183</v>
      </c>
      <c r="D23" s="85">
        <v>100000</v>
      </c>
      <c r="E23" s="86" t="s">
        <v>164</v>
      </c>
      <c r="F23" s="69" t="s">
        <v>72</v>
      </c>
      <c r="G23" s="221" t="s">
        <v>283</v>
      </c>
      <c r="H23" s="198"/>
      <c r="I23" s="215"/>
      <c r="J23" s="215"/>
      <c r="K23" s="70">
        <v>40544</v>
      </c>
      <c r="L23" s="71"/>
      <c r="M23" s="70">
        <f>K23+L23</f>
        <v>40544</v>
      </c>
      <c r="N23" s="71"/>
      <c r="O23" s="70"/>
      <c r="P23" s="71"/>
      <c r="Q23" s="70"/>
      <c r="R23" s="71"/>
      <c r="S23" s="70"/>
      <c r="T23" s="71"/>
      <c r="U23" s="70"/>
      <c r="V23" s="71"/>
      <c r="W23" s="70"/>
      <c r="X23" s="71"/>
      <c r="Y23" s="70"/>
      <c r="Z23" s="71"/>
      <c r="AA23" s="57"/>
      <c r="AB23" s="58"/>
      <c r="AC23" s="57">
        <v>40603</v>
      </c>
      <c r="AD23" s="58"/>
      <c r="AE23" s="57">
        <v>40603</v>
      </c>
      <c r="AF23" s="71"/>
      <c r="AG23" s="57">
        <v>40603</v>
      </c>
      <c r="AH23" s="145"/>
      <c r="AI23" s="145"/>
      <c r="AJ23" s="148" t="s">
        <v>198</v>
      </c>
      <c r="AK23" s="145"/>
      <c r="AL23" s="145"/>
      <c r="AM23" s="87"/>
    </row>
    <row r="24" spans="1:39" ht="20.25" customHeight="1" x14ac:dyDescent="0.2">
      <c r="A24" s="83" t="s">
        <v>40</v>
      </c>
      <c r="B24" s="73"/>
      <c r="C24" s="73"/>
      <c r="D24" s="127">
        <v>110811</v>
      </c>
      <c r="E24" s="37"/>
      <c r="F24" s="37"/>
      <c r="G24" s="37"/>
      <c r="H24" s="196"/>
      <c r="I24" s="211"/>
      <c r="J24" s="211"/>
      <c r="K24" s="38"/>
      <c r="L24" s="39"/>
      <c r="M24" s="38"/>
      <c r="N24" s="39"/>
      <c r="O24" s="38"/>
      <c r="P24" s="39"/>
      <c r="Q24" s="38"/>
      <c r="R24" s="39"/>
      <c r="S24" s="38"/>
      <c r="T24" s="39"/>
      <c r="U24" s="38"/>
      <c r="V24" s="39"/>
      <c r="W24" s="38"/>
      <c r="X24" s="39"/>
      <c r="Y24" s="38"/>
      <c r="Z24" s="39"/>
      <c r="AA24" s="38"/>
      <c r="AB24" s="39"/>
      <c r="AC24" s="38">
        <v>40603</v>
      </c>
      <c r="AD24" s="39"/>
      <c r="AE24" s="38">
        <v>40603</v>
      </c>
      <c r="AF24" s="39"/>
      <c r="AG24" s="38"/>
      <c r="AH24" s="127">
        <v>110811</v>
      </c>
      <c r="AI24" s="141" t="s">
        <v>270</v>
      </c>
      <c r="AJ24" s="74"/>
      <c r="AK24" s="141"/>
      <c r="AL24" s="127">
        <v>110811</v>
      </c>
      <c r="AM24" s="40" t="s">
        <v>215</v>
      </c>
    </row>
    <row r="25" spans="1:39" ht="20.25" customHeight="1" x14ac:dyDescent="0.2">
      <c r="A25" s="88" t="s">
        <v>29</v>
      </c>
      <c r="B25" s="89" t="s">
        <v>68</v>
      </c>
      <c r="C25" s="90"/>
      <c r="D25" s="91">
        <f>D7+D9+D11+D13+D15+D19+D21+D23</f>
        <v>1185000</v>
      </c>
      <c r="E25" s="55"/>
      <c r="F25" s="56"/>
      <c r="G25" s="56"/>
      <c r="H25" s="197"/>
      <c r="I25" s="213"/>
      <c r="J25" s="213"/>
      <c r="K25" s="57"/>
      <c r="L25" s="58"/>
      <c r="M25" s="57"/>
      <c r="N25" s="58"/>
      <c r="O25" s="57"/>
      <c r="P25" s="58"/>
      <c r="Q25" s="57"/>
      <c r="R25" s="58"/>
      <c r="S25" s="57"/>
      <c r="T25" s="58"/>
      <c r="U25" s="57"/>
      <c r="V25" s="58"/>
      <c r="W25" s="57"/>
      <c r="X25" s="58"/>
      <c r="Y25" s="57"/>
      <c r="Z25" s="58"/>
      <c r="AA25" s="57"/>
      <c r="AB25" s="58"/>
      <c r="AC25" s="57"/>
      <c r="AD25" s="58"/>
      <c r="AE25" s="57"/>
      <c r="AF25" s="58"/>
      <c r="AG25" s="57"/>
      <c r="AH25" s="145"/>
      <c r="AI25" s="145"/>
      <c r="AJ25" s="149" t="s">
        <v>68</v>
      </c>
      <c r="AK25" s="145"/>
      <c r="AL25" s="145"/>
      <c r="AM25" s="59"/>
    </row>
    <row r="26" spans="1:39" ht="20.25" customHeight="1" x14ac:dyDescent="0.2">
      <c r="A26" s="92" t="s">
        <v>40</v>
      </c>
      <c r="B26" s="93" t="s">
        <v>68</v>
      </c>
      <c r="C26" s="60"/>
      <c r="D26" s="105">
        <f>SUM(D12,D16,D18,D20,D22,D24,)</f>
        <v>542509.32199999993</v>
      </c>
      <c r="E26" s="62"/>
      <c r="F26" s="37"/>
      <c r="G26" s="37"/>
      <c r="H26" s="196"/>
      <c r="I26" s="211"/>
      <c r="J26" s="211"/>
      <c r="K26" s="38"/>
      <c r="L26" s="39"/>
      <c r="M26" s="38"/>
      <c r="N26" s="39"/>
      <c r="O26" s="38"/>
      <c r="P26" s="39"/>
      <c r="Q26" s="38"/>
      <c r="R26" s="39"/>
      <c r="S26" s="38"/>
      <c r="T26" s="39"/>
      <c r="U26" s="38"/>
      <c r="V26" s="39"/>
      <c r="W26" s="38"/>
      <c r="X26" s="39"/>
      <c r="Y26" s="38"/>
      <c r="Z26" s="39"/>
      <c r="AA26" s="38"/>
      <c r="AB26" s="39"/>
      <c r="AC26" s="38"/>
      <c r="AD26" s="39"/>
      <c r="AE26" s="38"/>
      <c r="AF26" s="39"/>
      <c r="AG26" s="38"/>
      <c r="AH26" s="141"/>
      <c r="AI26" s="141"/>
      <c r="AJ26" s="150" t="s">
        <v>68</v>
      </c>
      <c r="AK26" s="141"/>
      <c r="AL26" s="36">
        <f>AL8+AL10+AL12+AL14+AL16+AL18+AL20+AL22+AL24</f>
        <v>549393.32199999993</v>
      </c>
      <c r="AM26" s="40"/>
    </row>
    <row r="27" spans="1:39" ht="20.25" customHeight="1" x14ac:dyDescent="0.2">
      <c r="A27" s="51"/>
      <c r="B27" s="53" t="s">
        <v>184</v>
      </c>
      <c r="C27" s="90"/>
      <c r="D27" s="54"/>
      <c r="E27" s="55"/>
      <c r="F27" s="56"/>
      <c r="G27" s="56"/>
      <c r="H27" s="197"/>
      <c r="I27" s="213"/>
      <c r="J27" s="213"/>
      <c r="K27" s="57"/>
      <c r="L27" s="58"/>
      <c r="M27" s="57"/>
      <c r="N27" s="58"/>
      <c r="O27" s="57"/>
      <c r="P27" s="58"/>
      <c r="Q27" s="57"/>
      <c r="R27" s="58"/>
      <c r="S27" s="57"/>
      <c r="T27" s="58"/>
      <c r="U27" s="57"/>
      <c r="V27" s="58"/>
      <c r="W27" s="57"/>
      <c r="X27" s="58"/>
      <c r="Y27" s="57"/>
      <c r="Z27" s="58"/>
      <c r="AA27" s="57"/>
      <c r="AB27" s="58"/>
      <c r="AC27" s="57"/>
      <c r="AD27" s="58"/>
      <c r="AE27" s="57"/>
      <c r="AF27" s="58"/>
      <c r="AG27" s="57"/>
      <c r="AH27" s="145"/>
      <c r="AI27" s="145"/>
      <c r="AJ27" s="53" t="s">
        <v>184</v>
      </c>
      <c r="AK27" s="145"/>
      <c r="AL27" s="145"/>
      <c r="AM27" s="59"/>
    </row>
    <row r="28" spans="1:39" ht="33" customHeight="1" x14ac:dyDescent="0.2">
      <c r="A28" s="51" t="s">
        <v>29</v>
      </c>
      <c r="B28" s="90" t="s">
        <v>185</v>
      </c>
      <c r="C28" s="53" t="s">
        <v>186</v>
      </c>
      <c r="D28" s="85">
        <v>134000</v>
      </c>
      <c r="E28" s="86" t="s">
        <v>170</v>
      </c>
      <c r="F28" s="56" t="s">
        <v>39</v>
      </c>
      <c r="G28" s="221" t="s">
        <v>283</v>
      </c>
      <c r="H28" s="57">
        <v>39231</v>
      </c>
      <c r="I28" s="57">
        <v>39231</v>
      </c>
      <c r="J28" s="57">
        <v>39231</v>
      </c>
      <c r="K28" s="57">
        <v>39203</v>
      </c>
      <c r="L28" s="58">
        <v>10</v>
      </c>
      <c r="M28" s="57">
        <f>K28+L28</f>
        <v>39213</v>
      </c>
      <c r="N28" s="58">
        <v>18</v>
      </c>
      <c r="O28" s="57">
        <f>M28+N28</f>
        <v>39231</v>
      </c>
      <c r="P28" s="58">
        <v>1</v>
      </c>
      <c r="Q28" s="57">
        <f>O28+P28</f>
        <v>39232</v>
      </c>
      <c r="R28" s="58">
        <v>20</v>
      </c>
      <c r="S28" s="57">
        <f>Q28+R28</f>
        <v>39252</v>
      </c>
      <c r="T28" s="58">
        <v>90</v>
      </c>
      <c r="U28" s="57">
        <f>T28+S28</f>
        <v>39342</v>
      </c>
      <c r="V28" s="58">
        <v>1</v>
      </c>
      <c r="W28" s="57">
        <f>V28+U28</f>
        <v>39343</v>
      </c>
      <c r="X28" s="58"/>
      <c r="Y28" s="57">
        <f>W28</f>
        <v>39343</v>
      </c>
      <c r="Z28" s="58">
        <v>0</v>
      </c>
      <c r="AA28" s="57">
        <f>Z28+Y28</f>
        <v>39343</v>
      </c>
      <c r="AB28" s="58">
        <v>12</v>
      </c>
      <c r="AC28" s="57">
        <f>AA28+AB28</f>
        <v>39355</v>
      </c>
      <c r="AD28" s="58">
        <v>0</v>
      </c>
      <c r="AE28" s="57">
        <f>AC28+AD28</f>
        <v>39355</v>
      </c>
      <c r="AF28" s="58">
        <v>115</v>
      </c>
      <c r="AG28" s="57">
        <f>AF28+AE28</f>
        <v>39470</v>
      </c>
      <c r="AH28" s="145"/>
      <c r="AI28" s="145"/>
      <c r="AJ28" s="151" t="s">
        <v>185</v>
      </c>
      <c r="AK28" s="145" t="s">
        <v>311</v>
      </c>
      <c r="AL28" s="145"/>
      <c r="AM28" s="59"/>
    </row>
    <row r="29" spans="1:39" ht="20.25" customHeight="1" x14ac:dyDescent="0.2">
      <c r="A29" s="33" t="s">
        <v>40</v>
      </c>
      <c r="B29" s="60"/>
      <c r="C29" s="35"/>
      <c r="D29" s="61">
        <v>60480</v>
      </c>
      <c r="E29" s="62"/>
      <c r="F29" s="37"/>
      <c r="G29" s="37"/>
      <c r="H29" s="128">
        <v>39231</v>
      </c>
      <c r="I29" s="128">
        <v>39231</v>
      </c>
      <c r="J29" s="128">
        <v>39231</v>
      </c>
      <c r="K29" s="38">
        <v>39203</v>
      </c>
      <c r="L29" s="39">
        <v>10</v>
      </c>
      <c r="M29" s="38">
        <f>K29+L29</f>
        <v>39213</v>
      </c>
      <c r="N29" s="39">
        <v>18</v>
      </c>
      <c r="O29" s="38">
        <f>M29+N29</f>
        <v>39231</v>
      </c>
      <c r="P29" s="39">
        <v>1</v>
      </c>
      <c r="Q29" s="38">
        <f>O29+P29</f>
        <v>39232</v>
      </c>
      <c r="R29" s="39">
        <v>20</v>
      </c>
      <c r="S29" s="38">
        <f>Q29+R29</f>
        <v>39252</v>
      </c>
      <c r="T29" s="39">
        <v>90</v>
      </c>
      <c r="U29" s="38">
        <f>T29+S29</f>
        <v>39342</v>
      </c>
      <c r="V29" s="39">
        <v>1</v>
      </c>
      <c r="W29" s="38">
        <v>39343</v>
      </c>
      <c r="X29" s="39"/>
      <c r="Y29" s="38">
        <f>W29</f>
        <v>39343</v>
      </c>
      <c r="Z29" s="39">
        <v>0</v>
      </c>
      <c r="AA29" s="38">
        <f>Z29+Y29</f>
        <v>39343</v>
      </c>
      <c r="AB29" s="39">
        <v>12</v>
      </c>
      <c r="AC29" s="38">
        <f>AA29+AB29</f>
        <v>39355</v>
      </c>
      <c r="AD29" s="39"/>
      <c r="AE29" s="38">
        <v>39355</v>
      </c>
      <c r="AF29" s="39">
        <v>115</v>
      </c>
      <c r="AG29" s="38">
        <f>AF29+AE29</f>
        <v>39470</v>
      </c>
      <c r="AH29" s="61">
        <v>60480</v>
      </c>
      <c r="AI29" s="141" t="s">
        <v>270</v>
      </c>
      <c r="AJ29" s="144"/>
      <c r="AK29" s="141"/>
      <c r="AL29" s="61">
        <v>60480</v>
      </c>
      <c r="AM29" s="40"/>
    </row>
    <row r="30" spans="1:39" ht="20.25" customHeight="1" x14ac:dyDescent="0.2">
      <c r="A30" s="51" t="s">
        <v>29</v>
      </c>
      <c r="B30" s="90" t="s">
        <v>187</v>
      </c>
      <c r="C30" s="53" t="s">
        <v>188</v>
      </c>
      <c r="D30" s="85">
        <v>123000</v>
      </c>
      <c r="E30" s="86" t="s">
        <v>170</v>
      </c>
      <c r="F30" s="56" t="s">
        <v>39</v>
      </c>
      <c r="G30" s="221" t="s">
        <v>283</v>
      </c>
      <c r="H30" s="57">
        <v>39231</v>
      </c>
      <c r="I30" s="57">
        <v>39231</v>
      </c>
      <c r="J30" s="57">
        <v>39231</v>
      </c>
      <c r="K30" s="57">
        <v>39203</v>
      </c>
      <c r="L30" s="58">
        <v>10</v>
      </c>
      <c r="M30" s="57">
        <f>K30+L30</f>
        <v>39213</v>
      </c>
      <c r="N30" s="58">
        <v>18</v>
      </c>
      <c r="O30" s="57">
        <f>M30+N30</f>
        <v>39231</v>
      </c>
      <c r="P30" s="58">
        <v>1</v>
      </c>
      <c r="Q30" s="57">
        <f>O30+P30</f>
        <v>39232</v>
      </c>
      <c r="R30" s="58">
        <v>6</v>
      </c>
      <c r="S30" s="57">
        <f>Q30+R30</f>
        <v>39238</v>
      </c>
      <c r="T30" s="58">
        <v>90</v>
      </c>
      <c r="U30" s="57">
        <f>T30+S30</f>
        <v>39328</v>
      </c>
      <c r="V30" s="58">
        <v>9</v>
      </c>
      <c r="W30" s="57">
        <f>U30+V30</f>
        <v>39337</v>
      </c>
      <c r="X30" s="58">
        <v>0</v>
      </c>
      <c r="Y30" s="57">
        <f>W30+X30</f>
        <v>39337</v>
      </c>
      <c r="Z30" s="58">
        <v>0</v>
      </c>
      <c r="AA30" s="57">
        <f>Z30+Y30</f>
        <v>39337</v>
      </c>
      <c r="AB30" s="58">
        <v>18</v>
      </c>
      <c r="AC30" s="57">
        <f>AA30+AB30</f>
        <v>39355</v>
      </c>
      <c r="AD30" s="58">
        <v>0</v>
      </c>
      <c r="AE30" s="57">
        <f>AD30+AC30</f>
        <v>39355</v>
      </c>
      <c r="AF30" s="58">
        <v>119</v>
      </c>
      <c r="AG30" s="57">
        <f>AF30+AE30</f>
        <v>39474</v>
      </c>
      <c r="AH30" s="145"/>
      <c r="AI30" s="145"/>
      <c r="AJ30" s="151" t="s">
        <v>187</v>
      </c>
      <c r="AK30" s="145" t="s">
        <v>312</v>
      </c>
      <c r="AL30" s="145"/>
      <c r="AM30" s="59"/>
    </row>
    <row r="31" spans="1:39" ht="20.25" customHeight="1" x14ac:dyDescent="0.2">
      <c r="A31" s="33" t="s">
        <v>40</v>
      </c>
      <c r="B31" s="60"/>
      <c r="C31" s="60"/>
      <c r="D31" s="61">
        <v>47800</v>
      </c>
      <c r="E31" s="62"/>
      <c r="F31" s="37"/>
      <c r="G31" s="37"/>
      <c r="H31" s="128">
        <v>39231</v>
      </c>
      <c r="I31" s="128">
        <v>39231</v>
      </c>
      <c r="J31" s="128">
        <v>39231</v>
      </c>
      <c r="K31" s="38">
        <v>39203</v>
      </c>
      <c r="L31" s="39">
        <v>10</v>
      </c>
      <c r="M31" s="38">
        <f>K31+L31</f>
        <v>39213</v>
      </c>
      <c r="N31" s="39">
        <v>18</v>
      </c>
      <c r="O31" s="38">
        <f>M31+N31</f>
        <v>39231</v>
      </c>
      <c r="P31" s="39">
        <v>1</v>
      </c>
      <c r="Q31" s="38">
        <f>O31+P31</f>
        <v>39232</v>
      </c>
      <c r="R31" s="39">
        <v>6</v>
      </c>
      <c r="S31" s="38">
        <f>Q31+R31</f>
        <v>39238</v>
      </c>
      <c r="T31" s="39">
        <v>90</v>
      </c>
      <c r="U31" s="38">
        <f>T31+S31</f>
        <v>39328</v>
      </c>
      <c r="V31" s="39">
        <v>9</v>
      </c>
      <c r="W31" s="38">
        <f>U31+V31</f>
        <v>39337</v>
      </c>
      <c r="X31" s="39">
        <v>0</v>
      </c>
      <c r="Y31" s="38">
        <f>W31+X31</f>
        <v>39337</v>
      </c>
      <c r="Z31" s="39">
        <v>0</v>
      </c>
      <c r="AA31" s="38">
        <f>Z31+Y31</f>
        <v>39337</v>
      </c>
      <c r="AB31" s="39">
        <v>18</v>
      </c>
      <c r="AC31" s="38">
        <f>AA31+AB31</f>
        <v>39355</v>
      </c>
      <c r="AD31" s="39">
        <v>0</v>
      </c>
      <c r="AE31" s="38">
        <f>AD31+AC31</f>
        <v>39355</v>
      </c>
      <c r="AF31" s="39">
        <v>123</v>
      </c>
      <c r="AG31" s="38">
        <f>AF31+AE31</f>
        <v>39478</v>
      </c>
      <c r="AH31" s="61">
        <v>47800</v>
      </c>
      <c r="AI31" s="141" t="s">
        <v>270</v>
      </c>
      <c r="AJ31" s="144"/>
      <c r="AK31" s="141"/>
      <c r="AL31" s="61">
        <v>47800</v>
      </c>
      <c r="AM31" s="40"/>
    </row>
    <row r="32" spans="1:39" s="95" customFormat="1" ht="26.25" customHeight="1" x14ac:dyDescent="0.2">
      <c r="A32" s="65" t="s">
        <v>29</v>
      </c>
      <c r="B32" s="84" t="s">
        <v>209</v>
      </c>
      <c r="C32" s="67" t="s">
        <v>210</v>
      </c>
      <c r="D32" s="94">
        <v>195000</v>
      </c>
      <c r="E32" s="86" t="s">
        <v>170</v>
      </c>
      <c r="F32" s="69" t="s">
        <v>72</v>
      </c>
      <c r="G32" s="221" t="s">
        <v>283</v>
      </c>
      <c r="H32" s="57">
        <v>41266</v>
      </c>
      <c r="I32" s="215">
        <v>41270</v>
      </c>
      <c r="J32" s="215">
        <v>41270</v>
      </c>
      <c r="K32" s="57">
        <v>41030</v>
      </c>
      <c r="L32" s="58">
        <v>10</v>
      </c>
      <c r="M32" s="57">
        <f>K32+L32</f>
        <v>41040</v>
      </c>
      <c r="N32" s="58">
        <v>11</v>
      </c>
      <c r="O32" s="57">
        <f>M32+N32</f>
        <v>41051</v>
      </c>
      <c r="P32" s="58">
        <v>3</v>
      </c>
      <c r="Q32" s="57">
        <f>O32+P32</f>
        <v>41054</v>
      </c>
      <c r="R32" s="58">
        <v>20</v>
      </c>
      <c r="S32" s="57">
        <f>Q32+R32</f>
        <v>41074</v>
      </c>
      <c r="T32" s="58">
        <v>12</v>
      </c>
      <c r="U32" s="57">
        <f>T32+S32</f>
        <v>41086</v>
      </c>
      <c r="V32" s="58">
        <v>3</v>
      </c>
      <c r="W32" s="57">
        <f>V32+U32</f>
        <v>41089</v>
      </c>
      <c r="X32" s="58">
        <v>4</v>
      </c>
      <c r="Y32" s="57">
        <f>X32+W32</f>
        <v>41093</v>
      </c>
      <c r="Z32" s="58">
        <v>7</v>
      </c>
      <c r="AA32" s="57">
        <f>Z32+Y32</f>
        <v>41100</v>
      </c>
      <c r="AB32" s="58">
        <v>7</v>
      </c>
      <c r="AC32" s="57">
        <f>AA32+AB32</f>
        <v>41107</v>
      </c>
      <c r="AD32" s="58">
        <v>17</v>
      </c>
      <c r="AE32" s="57">
        <f>AC32+AD32</f>
        <v>41124</v>
      </c>
      <c r="AF32" s="58">
        <v>120</v>
      </c>
      <c r="AG32" s="57">
        <f>AE32+AF32</f>
        <v>41244</v>
      </c>
      <c r="AH32" s="145"/>
      <c r="AI32" s="145"/>
      <c r="AJ32" s="148" t="s">
        <v>209</v>
      </c>
      <c r="AK32" s="145"/>
      <c r="AL32" s="145"/>
      <c r="AM32" s="87"/>
    </row>
    <row r="33" spans="1:39" ht="24.75" customHeight="1" x14ac:dyDescent="0.2">
      <c r="A33" s="33" t="s">
        <v>40</v>
      </c>
      <c r="B33" s="60"/>
      <c r="C33" s="35"/>
      <c r="D33" s="61"/>
      <c r="E33" s="62"/>
      <c r="F33" s="37"/>
      <c r="G33" s="37"/>
      <c r="H33" s="196"/>
      <c r="I33" s="211"/>
      <c r="J33" s="211"/>
      <c r="K33" s="38">
        <v>41128</v>
      </c>
      <c r="L33" s="39"/>
      <c r="M33" s="38">
        <v>41176</v>
      </c>
      <c r="N33" s="39"/>
      <c r="O33" s="38"/>
      <c r="P33" s="39"/>
      <c r="Q33" s="38"/>
      <c r="R33" s="39"/>
      <c r="S33" s="38"/>
      <c r="T33" s="39"/>
      <c r="U33" s="38"/>
      <c r="V33" s="39"/>
      <c r="W33" s="38"/>
      <c r="X33" s="39"/>
      <c r="Y33" s="38"/>
      <c r="Z33" s="39"/>
      <c r="AA33" s="38"/>
      <c r="AB33" s="39"/>
      <c r="AC33" s="38"/>
      <c r="AD33" s="39"/>
      <c r="AE33" s="38"/>
      <c r="AF33" s="39"/>
      <c r="AG33" s="38"/>
      <c r="AH33" s="141"/>
      <c r="AI33" s="141"/>
      <c r="AJ33" s="144"/>
      <c r="AK33" s="141"/>
      <c r="AL33" s="141"/>
      <c r="AM33" s="40" t="s">
        <v>287</v>
      </c>
    </row>
    <row r="34" spans="1:39" s="95" customFormat="1" ht="26.25" customHeight="1" x14ac:dyDescent="0.2">
      <c r="A34" s="65" t="s">
        <v>29</v>
      </c>
      <c r="B34" s="84" t="s">
        <v>208</v>
      </c>
      <c r="C34" s="67" t="s">
        <v>211</v>
      </c>
      <c r="D34" s="94">
        <v>195000</v>
      </c>
      <c r="E34" s="86" t="s">
        <v>170</v>
      </c>
      <c r="F34" s="69" t="s">
        <v>72</v>
      </c>
      <c r="G34" s="221"/>
      <c r="H34" s="57">
        <v>41266</v>
      </c>
      <c r="I34" s="215">
        <v>41270</v>
      </c>
      <c r="J34" s="215">
        <v>41270</v>
      </c>
      <c r="K34" s="57">
        <v>41030</v>
      </c>
      <c r="L34" s="58">
        <v>10</v>
      </c>
      <c r="M34" s="57">
        <f>K34+L34</f>
        <v>41040</v>
      </c>
      <c r="N34" s="58">
        <v>11</v>
      </c>
      <c r="O34" s="57">
        <f>M34+N34</f>
        <v>41051</v>
      </c>
      <c r="P34" s="58">
        <v>3</v>
      </c>
      <c r="Q34" s="57">
        <f>O34+P34</f>
        <v>41054</v>
      </c>
      <c r="R34" s="58">
        <v>20</v>
      </c>
      <c r="S34" s="57">
        <f>Q34+R34</f>
        <v>41074</v>
      </c>
      <c r="T34" s="58">
        <v>12</v>
      </c>
      <c r="U34" s="57">
        <f>T34+S34</f>
        <v>41086</v>
      </c>
      <c r="V34" s="58">
        <v>3</v>
      </c>
      <c r="W34" s="57">
        <f>V34+U34</f>
        <v>41089</v>
      </c>
      <c r="X34" s="58">
        <v>4</v>
      </c>
      <c r="Y34" s="57">
        <f>X34+W34</f>
        <v>41093</v>
      </c>
      <c r="Z34" s="58">
        <v>7</v>
      </c>
      <c r="AA34" s="57">
        <f>Z34+Y34</f>
        <v>41100</v>
      </c>
      <c r="AB34" s="58">
        <v>7</v>
      </c>
      <c r="AC34" s="57">
        <f>AA34+AB34</f>
        <v>41107</v>
      </c>
      <c r="AD34" s="58">
        <v>17</v>
      </c>
      <c r="AE34" s="57">
        <f>AC34+AD34</f>
        <v>41124</v>
      </c>
      <c r="AF34" s="58">
        <v>60</v>
      </c>
      <c r="AG34" s="57">
        <f>AE34+AF34</f>
        <v>41184</v>
      </c>
      <c r="AH34" s="145"/>
      <c r="AI34" s="145"/>
      <c r="AJ34" s="148" t="s">
        <v>208</v>
      </c>
      <c r="AK34" s="145"/>
      <c r="AL34" s="145"/>
      <c r="AM34" s="87"/>
    </row>
    <row r="35" spans="1:39" ht="20.25" customHeight="1" x14ac:dyDescent="0.2">
      <c r="A35" s="33" t="s">
        <v>40</v>
      </c>
      <c r="B35" s="60"/>
      <c r="C35" s="35"/>
      <c r="D35" s="61"/>
      <c r="E35" s="62"/>
      <c r="F35" s="37"/>
      <c r="G35" s="37"/>
      <c r="H35" s="196"/>
      <c r="I35" s="211"/>
      <c r="J35" s="211"/>
      <c r="K35" s="38">
        <v>41128</v>
      </c>
      <c r="L35" s="39"/>
      <c r="M35" s="38">
        <v>41176</v>
      </c>
      <c r="N35" s="39"/>
      <c r="O35" s="38"/>
      <c r="P35" s="39"/>
      <c r="Q35" s="38"/>
      <c r="R35" s="39"/>
      <c r="S35" s="38"/>
      <c r="T35" s="39"/>
      <c r="U35" s="38"/>
      <c r="V35" s="39"/>
      <c r="W35" s="38"/>
      <c r="X35" s="39"/>
      <c r="Y35" s="38"/>
      <c r="Z35" s="39"/>
      <c r="AA35" s="38"/>
      <c r="AB35" s="39"/>
      <c r="AC35" s="38"/>
      <c r="AD35" s="39"/>
      <c r="AE35" s="38"/>
      <c r="AF35" s="39"/>
      <c r="AG35" s="38"/>
      <c r="AH35" s="141"/>
      <c r="AI35" s="141"/>
      <c r="AJ35" s="144"/>
      <c r="AK35" s="141"/>
      <c r="AL35" s="141"/>
      <c r="AM35" s="40" t="s">
        <v>287</v>
      </c>
    </row>
    <row r="36" spans="1:39" ht="21" customHeight="1" x14ac:dyDescent="0.2">
      <c r="A36" s="51" t="s">
        <v>29</v>
      </c>
      <c r="B36" s="90" t="s">
        <v>176</v>
      </c>
      <c r="C36" s="53" t="s">
        <v>231</v>
      </c>
      <c r="D36" s="85">
        <v>150000</v>
      </c>
      <c r="E36" s="55" t="s">
        <v>164</v>
      </c>
      <c r="F36" s="56" t="s">
        <v>77</v>
      </c>
      <c r="G36" s="221"/>
      <c r="H36" s="197"/>
      <c r="I36" s="213"/>
      <c r="J36" s="213"/>
      <c r="K36" s="57"/>
      <c r="L36" s="58"/>
      <c r="M36" s="57"/>
      <c r="N36" s="58"/>
      <c r="O36" s="57"/>
      <c r="P36" s="58"/>
      <c r="Q36" s="57"/>
      <c r="R36" s="58"/>
      <c r="S36" s="57"/>
      <c r="T36" s="58"/>
      <c r="U36" s="57"/>
      <c r="V36" s="58"/>
      <c r="W36" s="57"/>
      <c r="X36" s="58"/>
      <c r="Y36" s="57"/>
      <c r="Z36" s="58"/>
      <c r="AA36" s="57"/>
      <c r="AB36" s="58"/>
      <c r="AC36" s="57"/>
      <c r="AD36" s="58"/>
      <c r="AE36" s="57"/>
      <c r="AF36" s="58"/>
      <c r="AG36" s="57"/>
      <c r="AH36" s="145"/>
      <c r="AI36" s="145"/>
      <c r="AJ36" s="151" t="s">
        <v>176</v>
      </c>
      <c r="AK36" s="145"/>
      <c r="AL36" s="145"/>
      <c r="AM36" s="59"/>
    </row>
    <row r="37" spans="1:39" ht="21" customHeight="1" x14ac:dyDescent="0.2">
      <c r="A37" s="35" t="s">
        <v>40</v>
      </c>
      <c r="B37" s="35"/>
      <c r="C37" s="35"/>
      <c r="D37" s="36">
        <v>23462</v>
      </c>
      <c r="E37" s="35"/>
      <c r="F37" s="35"/>
      <c r="G37" s="35"/>
      <c r="H37" s="199"/>
      <c r="I37" s="216"/>
      <c r="J37" s="216"/>
      <c r="K37" s="128">
        <v>40917</v>
      </c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6">
        <v>23462</v>
      </c>
      <c r="AI37" s="141" t="s">
        <v>270</v>
      </c>
      <c r="AJ37" s="35"/>
      <c r="AK37" s="35"/>
      <c r="AL37" s="36">
        <v>23462</v>
      </c>
      <c r="AM37" s="35"/>
    </row>
    <row r="38" spans="1:39" ht="21" customHeight="1" x14ac:dyDescent="0.2">
      <c r="A38" s="51" t="s">
        <v>29</v>
      </c>
      <c r="B38" s="90" t="s">
        <v>229</v>
      </c>
      <c r="C38" s="53" t="s">
        <v>234</v>
      </c>
      <c r="D38" s="85" t="s">
        <v>235</v>
      </c>
      <c r="E38" s="55" t="s">
        <v>164</v>
      </c>
      <c r="F38" s="56" t="s">
        <v>77</v>
      </c>
      <c r="G38" s="221"/>
      <c r="H38" s="197"/>
      <c r="I38" s="213"/>
      <c r="J38" s="213"/>
      <c r="K38" s="57"/>
      <c r="L38" s="58"/>
      <c r="M38" s="57"/>
      <c r="N38" s="58"/>
      <c r="O38" s="57"/>
      <c r="P38" s="58"/>
      <c r="Q38" s="57"/>
      <c r="R38" s="58"/>
      <c r="S38" s="57"/>
      <c r="T38" s="58"/>
      <c r="U38" s="57"/>
      <c r="V38" s="58"/>
      <c r="W38" s="57"/>
      <c r="X38" s="58"/>
      <c r="Y38" s="57"/>
      <c r="Z38" s="58"/>
      <c r="AA38" s="57"/>
      <c r="AB38" s="58"/>
      <c r="AC38" s="57"/>
      <c r="AD38" s="58"/>
      <c r="AE38" s="57"/>
      <c r="AF38" s="58"/>
      <c r="AG38" s="57"/>
      <c r="AH38" s="145"/>
      <c r="AI38" s="145"/>
      <c r="AJ38" s="151" t="s">
        <v>229</v>
      </c>
      <c r="AK38" s="145"/>
      <c r="AL38" s="145"/>
      <c r="AM38" s="59"/>
    </row>
    <row r="39" spans="1:39" s="35" customFormat="1" ht="21" customHeight="1" x14ac:dyDescent="0.25">
      <c r="A39" s="35" t="s">
        <v>40</v>
      </c>
      <c r="D39" s="36">
        <v>18657</v>
      </c>
      <c r="H39" s="199"/>
      <c r="I39" s="216"/>
      <c r="J39" s="216"/>
      <c r="K39" s="128">
        <v>41064</v>
      </c>
      <c r="AH39" s="36">
        <v>18657</v>
      </c>
      <c r="AI39" s="141" t="s">
        <v>270</v>
      </c>
      <c r="AL39" s="36">
        <v>18657</v>
      </c>
    </row>
    <row r="40" spans="1:39" ht="21" customHeight="1" x14ac:dyDescent="0.2">
      <c r="A40" s="51" t="s">
        <v>29</v>
      </c>
      <c r="B40" s="90" t="s">
        <v>181</v>
      </c>
      <c r="C40" s="53" t="s">
        <v>232</v>
      </c>
      <c r="D40" s="85"/>
      <c r="E40" s="55" t="s">
        <v>164</v>
      </c>
      <c r="F40" s="56" t="s">
        <v>77</v>
      </c>
      <c r="G40" s="221"/>
      <c r="H40" s="197"/>
      <c r="I40" s="213"/>
      <c r="J40" s="213"/>
      <c r="K40" s="57"/>
      <c r="L40" s="58"/>
      <c r="M40" s="57"/>
      <c r="N40" s="58"/>
      <c r="O40" s="57"/>
      <c r="P40" s="58"/>
      <c r="Q40" s="57"/>
      <c r="R40" s="58"/>
      <c r="S40" s="57"/>
      <c r="T40" s="58"/>
      <c r="U40" s="57"/>
      <c r="V40" s="58"/>
      <c r="W40" s="57"/>
      <c r="X40" s="58"/>
      <c r="Y40" s="57"/>
      <c r="Z40" s="58"/>
      <c r="AA40" s="57"/>
      <c r="AB40" s="58"/>
      <c r="AC40" s="57"/>
      <c r="AD40" s="58"/>
      <c r="AE40" s="57"/>
      <c r="AF40" s="58"/>
      <c r="AG40" s="57"/>
      <c r="AH40" s="145"/>
      <c r="AI40" s="145"/>
      <c r="AJ40" s="151" t="s">
        <v>181</v>
      </c>
      <c r="AK40" s="145"/>
      <c r="AL40" s="145"/>
      <c r="AM40" s="59"/>
    </row>
    <row r="41" spans="1:39" s="35" customFormat="1" ht="21" customHeight="1" x14ac:dyDescent="0.25">
      <c r="A41" s="35" t="s">
        <v>40</v>
      </c>
      <c r="D41" s="36">
        <v>33518</v>
      </c>
      <c r="H41" s="199"/>
      <c r="I41" s="216"/>
      <c r="J41" s="216"/>
      <c r="K41" s="128">
        <v>41224</v>
      </c>
      <c r="AH41" s="36">
        <v>33518</v>
      </c>
      <c r="AI41" s="141" t="s">
        <v>270</v>
      </c>
      <c r="AL41" s="36">
        <v>33518</v>
      </c>
    </row>
    <row r="42" spans="1:39" ht="21" customHeight="1" x14ac:dyDescent="0.2">
      <c r="A42" s="51" t="s">
        <v>29</v>
      </c>
      <c r="B42" s="90" t="s">
        <v>230</v>
      </c>
      <c r="C42" s="53" t="s">
        <v>233</v>
      </c>
      <c r="D42" s="85"/>
      <c r="E42" s="55" t="s">
        <v>164</v>
      </c>
      <c r="F42" s="56" t="s">
        <v>77</v>
      </c>
      <c r="G42" s="56"/>
      <c r="H42" s="197"/>
      <c r="I42" s="213"/>
      <c r="J42" s="213"/>
      <c r="K42" s="57"/>
      <c r="L42" s="58"/>
      <c r="M42" s="57"/>
      <c r="N42" s="58"/>
      <c r="O42" s="57"/>
      <c r="P42" s="58"/>
      <c r="Q42" s="57"/>
      <c r="R42" s="58"/>
      <c r="S42" s="57"/>
      <c r="T42" s="58"/>
      <c r="U42" s="57"/>
      <c r="V42" s="58"/>
      <c r="W42" s="57"/>
      <c r="X42" s="58"/>
      <c r="Y42" s="57"/>
      <c r="Z42" s="58"/>
      <c r="AA42" s="57"/>
      <c r="AB42" s="58"/>
      <c r="AC42" s="57"/>
      <c r="AD42" s="58"/>
      <c r="AE42" s="57"/>
      <c r="AF42" s="58"/>
      <c r="AG42" s="57"/>
      <c r="AH42" s="145"/>
      <c r="AI42" s="145"/>
      <c r="AJ42" s="151" t="s">
        <v>230</v>
      </c>
      <c r="AK42" s="145"/>
      <c r="AL42" s="145"/>
      <c r="AM42" s="59"/>
    </row>
    <row r="43" spans="1:39" ht="21" customHeight="1" x14ac:dyDescent="0.2">
      <c r="A43" s="33" t="s">
        <v>40</v>
      </c>
      <c r="B43" s="96"/>
      <c r="C43" s="35"/>
      <c r="D43" s="36">
        <v>41256</v>
      </c>
      <c r="E43" s="62"/>
      <c r="F43" s="37"/>
      <c r="G43" s="37"/>
      <c r="H43" s="196"/>
      <c r="I43" s="211"/>
      <c r="J43" s="211"/>
      <c r="K43" s="128">
        <v>41085</v>
      </c>
      <c r="L43" s="39"/>
      <c r="M43" s="38"/>
      <c r="N43" s="39"/>
      <c r="O43" s="38"/>
      <c r="P43" s="39"/>
      <c r="Q43" s="38"/>
      <c r="R43" s="39"/>
      <c r="S43" s="38"/>
      <c r="T43" s="39"/>
      <c r="U43" s="38"/>
      <c r="V43" s="39"/>
      <c r="W43" s="38"/>
      <c r="X43" s="39"/>
      <c r="Y43" s="38"/>
      <c r="Z43" s="39"/>
      <c r="AA43" s="38"/>
      <c r="AB43" s="39"/>
      <c r="AC43" s="38"/>
      <c r="AD43" s="39"/>
      <c r="AE43" s="38"/>
      <c r="AF43" s="39"/>
      <c r="AG43" s="38"/>
      <c r="AH43" s="36">
        <v>41256</v>
      </c>
      <c r="AI43" s="141" t="s">
        <v>270</v>
      </c>
      <c r="AJ43" s="152"/>
      <c r="AK43" s="141"/>
      <c r="AL43" s="36">
        <v>41256</v>
      </c>
      <c r="AM43" s="40" t="s">
        <v>214</v>
      </c>
    </row>
    <row r="44" spans="1:39" s="103" customFormat="1" ht="21" customHeight="1" x14ac:dyDescent="0.2">
      <c r="A44" s="88" t="s">
        <v>27</v>
      </c>
      <c r="B44" s="89" t="s">
        <v>68</v>
      </c>
      <c r="C44" s="91"/>
      <c r="D44" s="91">
        <f>SUM(D28,D30)</f>
        <v>257000</v>
      </c>
      <c r="E44" s="97"/>
      <c r="F44" s="98"/>
      <c r="G44" s="98"/>
      <c r="H44" s="200"/>
      <c r="I44" s="217"/>
      <c r="J44" s="217"/>
      <c r="K44" s="97"/>
      <c r="L44" s="99"/>
      <c r="M44" s="97"/>
      <c r="N44" s="99"/>
      <c r="O44" s="97"/>
      <c r="P44" s="99"/>
      <c r="Q44" s="97"/>
      <c r="R44" s="99"/>
      <c r="S44" s="97"/>
      <c r="T44" s="99"/>
      <c r="U44" s="97"/>
      <c r="V44" s="99"/>
      <c r="W44" s="97"/>
      <c r="X44" s="99"/>
      <c r="Y44" s="97"/>
      <c r="Z44" s="100"/>
      <c r="AA44" s="97"/>
      <c r="AB44" s="100"/>
      <c r="AC44" s="98"/>
      <c r="AD44" s="99"/>
      <c r="AE44" s="101"/>
      <c r="AF44" s="99"/>
      <c r="AG44" s="101"/>
      <c r="AH44" s="153"/>
      <c r="AI44" s="153"/>
      <c r="AJ44" s="149" t="s">
        <v>68</v>
      </c>
      <c r="AK44" s="153"/>
      <c r="AL44" s="153"/>
      <c r="AM44" s="102"/>
    </row>
    <row r="45" spans="1:39" s="103" customFormat="1" ht="21" customHeight="1" x14ac:dyDescent="0.2">
      <c r="A45" s="88" t="s">
        <v>29</v>
      </c>
      <c r="B45" s="89" t="s">
        <v>68</v>
      </c>
      <c r="C45" s="91"/>
      <c r="D45" s="91">
        <f>SUM(D32,D34,D36)</f>
        <v>540000</v>
      </c>
      <c r="E45" s="104"/>
      <c r="F45" s="98"/>
      <c r="G45" s="98"/>
      <c r="H45" s="200"/>
      <c r="I45" s="217"/>
      <c r="J45" s="217"/>
      <c r="K45" s="97"/>
      <c r="L45" s="99"/>
      <c r="M45" s="97"/>
      <c r="N45" s="99"/>
      <c r="O45" s="97"/>
      <c r="P45" s="99"/>
      <c r="Q45" s="97"/>
      <c r="R45" s="99"/>
      <c r="S45" s="97"/>
      <c r="T45" s="99"/>
      <c r="U45" s="97"/>
      <c r="V45" s="99"/>
      <c r="W45" s="97"/>
      <c r="X45" s="99"/>
      <c r="Y45" s="97"/>
      <c r="Z45" s="100"/>
      <c r="AA45" s="97"/>
      <c r="AB45" s="100"/>
      <c r="AC45" s="98"/>
      <c r="AD45" s="99"/>
      <c r="AE45" s="97"/>
      <c r="AF45" s="99"/>
      <c r="AG45" s="97"/>
      <c r="AH45" s="154"/>
      <c r="AI45" s="154"/>
      <c r="AJ45" s="149" t="s">
        <v>68</v>
      </c>
      <c r="AK45" s="154"/>
      <c r="AL45" s="154"/>
      <c r="AM45" s="102"/>
    </row>
    <row r="46" spans="1:39" s="103" customFormat="1" ht="21" customHeight="1" x14ac:dyDescent="0.2">
      <c r="A46" s="92" t="s">
        <v>40</v>
      </c>
      <c r="B46" s="93" t="s">
        <v>68</v>
      </c>
      <c r="C46" s="105"/>
      <c r="D46" s="105">
        <f>SUM(D29,D31,D35,D43)</f>
        <v>149536</v>
      </c>
      <c r="E46" s="106"/>
      <c r="F46" s="107"/>
      <c r="G46" s="107"/>
      <c r="H46" s="201"/>
      <c r="I46" s="218"/>
      <c r="J46" s="218"/>
      <c r="K46" s="108"/>
      <c r="L46" s="109"/>
      <c r="M46" s="108"/>
      <c r="N46" s="109"/>
      <c r="O46" s="108"/>
      <c r="P46" s="109"/>
      <c r="Q46" s="108"/>
      <c r="R46" s="109"/>
      <c r="S46" s="108"/>
      <c r="T46" s="109"/>
      <c r="U46" s="108"/>
      <c r="V46" s="109"/>
      <c r="W46" s="108"/>
      <c r="X46" s="109"/>
      <c r="Y46" s="108"/>
      <c r="Z46" s="110"/>
      <c r="AA46" s="108"/>
      <c r="AB46" s="110"/>
      <c r="AC46" s="107"/>
      <c r="AD46" s="109"/>
      <c r="AE46" s="108"/>
      <c r="AF46" s="109"/>
      <c r="AG46" s="108"/>
      <c r="AH46" s="155"/>
      <c r="AI46" s="155"/>
      <c r="AJ46" s="150" t="s">
        <v>68</v>
      </c>
      <c r="AK46" s="155"/>
      <c r="AL46" s="239">
        <f>AL29+AL31+AL33+AL35+AL37+AL39+AL41+AL43</f>
        <v>225173</v>
      </c>
      <c r="AM46" s="111"/>
    </row>
    <row r="47" spans="1:39" ht="21" customHeight="1" x14ac:dyDescent="0.2">
      <c r="A47" s="112" t="s">
        <v>29</v>
      </c>
      <c r="B47" s="113" t="s">
        <v>132</v>
      </c>
      <c r="C47" s="113"/>
      <c r="D47" s="72">
        <f>D25+D45</f>
        <v>1725000</v>
      </c>
      <c r="E47" s="114"/>
      <c r="F47" s="56"/>
      <c r="G47" s="56"/>
      <c r="H47" s="197"/>
      <c r="I47" s="213"/>
      <c r="J47" s="213"/>
      <c r="K47" s="114"/>
      <c r="L47" s="115"/>
      <c r="M47" s="114"/>
      <c r="N47" s="115"/>
      <c r="O47" s="114"/>
      <c r="P47" s="115"/>
      <c r="Q47" s="114"/>
      <c r="R47" s="115"/>
      <c r="S47" s="114"/>
      <c r="T47" s="115"/>
      <c r="U47" s="114"/>
      <c r="V47" s="115"/>
      <c r="W47" s="114"/>
      <c r="X47" s="115"/>
      <c r="Y47" s="114"/>
      <c r="Z47" s="58"/>
      <c r="AA47" s="114"/>
      <c r="AB47" s="58"/>
      <c r="AC47" s="56"/>
      <c r="AD47" s="115"/>
      <c r="AE47" s="114"/>
      <c r="AF47" s="115"/>
      <c r="AG47" s="114"/>
      <c r="AH47" s="156"/>
      <c r="AI47" s="156"/>
      <c r="AJ47" s="113" t="s">
        <v>132</v>
      </c>
      <c r="AK47" s="156"/>
      <c r="AL47" s="156"/>
      <c r="AM47" s="116"/>
    </row>
    <row r="48" spans="1:39" ht="21" customHeight="1" thickBot="1" x14ac:dyDescent="0.25">
      <c r="A48" s="117" t="s">
        <v>40</v>
      </c>
      <c r="B48" s="118" t="s">
        <v>133</v>
      </c>
      <c r="C48" s="118"/>
      <c r="D48" s="119">
        <f>SUM(D26,D46)</f>
        <v>692045.32199999993</v>
      </c>
      <c r="E48" s="120"/>
      <c r="F48" s="121"/>
      <c r="G48" s="121"/>
      <c r="H48" s="202"/>
      <c r="I48" s="219"/>
      <c r="J48" s="219"/>
      <c r="K48" s="120"/>
      <c r="L48" s="122"/>
      <c r="M48" s="120"/>
      <c r="N48" s="122"/>
      <c r="O48" s="120"/>
      <c r="P48" s="122"/>
      <c r="Q48" s="120"/>
      <c r="R48" s="122"/>
      <c r="S48" s="120"/>
      <c r="T48" s="122"/>
      <c r="U48" s="120"/>
      <c r="V48" s="122"/>
      <c r="W48" s="120"/>
      <c r="X48" s="122"/>
      <c r="Y48" s="120"/>
      <c r="Z48" s="123"/>
      <c r="AA48" s="120"/>
      <c r="AB48" s="123"/>
      <c r="AC48" s="121"/>
      <c r="AD48" s="122"/>
      <c r="AE48" s="120"/>
      <c r="AF48" s="122"/>
      <c r="AG48" s="120"/>
      <c r="AH48" s="157"/>
      <c r="AI48" s="157"/>
      <c r="AJ48" s="118" t="s">
        <v>133</v>
      </c>
      <c r="AK48" s="157"/>
      <c r="AL48" s="240">
        <f>AL26+AL46</f>
        <v>774566.32199999993</v>
      </c>
      <c r="AM48" s="124"/>
    </row>
    <row r="60" spans="3:3" x14ac:dyDescent="0.2">
      <c r="C60" s="126"/>
    </row>
  </sheetData>
  <phoneticPr fontId="6" type="noConversion"/>
  <pageMargins left="0" right="0" top="0" bottom="0" header="0.31496062992125984" footer="0.31496062992125984"/>
  <pageSetup paperSize="8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Goods</vt:lpstr>
      <vt:lpstr>Consultants' Services</vt:lpstr>
      <vt:lpstr>Sheet3</vt:lpstr>
    </vt:vector>
  </TitlesOfParts>
  <Company>Ahmed-Under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PC14</dc:creator>
  <cp:lastModifiedBy>Nazaneen Ismail Ali</cp:lastModifiedBy>
  <cp:lastPrinted>2013-01-31T07:19:33Z</cp:lastPrinted>
  <dcterms:created xsi:type="dcterms:W3CDTF">2011-05-24T09:07:38Z</dcterms:created>
  <dcterms:modified xsi:type="dcterms:W3CDTF">2013-02-19T07:19:01Z</dcterms:modified>
</cp:coreProperties>
</file>