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Workbook________" defaultThemeVersion="124226"/>
  <mc:AlternateContent xmlns:mc="http://schemas.openxmlformats.org/markup-compatibility/2006">
    <mc:Choice Requires="x15">
      <x15ac:absPath xmlns:x15ac="http://schemas.microsoft.com/office/spreadsheetml/2010/11/ac" url="\\itsfile\ITS\ITSOC\ITSKI\IDU\Reports to be numbered\"/>
    </mc:Choice>
  </mc:AlternateContent>
  <bookViews>
    <workbookView xWindow="0" yWindow="360" windowWidth="15600" windowHeight="7395" activeTab="2"/>
  </bookViews>
  <sheets>
    <sheet name="Front Page" sheetId="9" r:id="rId1"/>
    <sheet name="Thresholds" sheetId="10" r:id="rId2"/>
    <sheet name="IC" sheetId="7" r:id="rId3"/>
    <sheet name="Goods" sheetId="6" r:id="rId4"/>
    <sheet name="Works" sheetId="4" r:id="rId5"/>
    <sheet name="QCBS_CQS" sheetId="5" r:id="rId6"/>
  </sheets>
  <definedNames>
    <definedName name="_xlnm._FilterDatabase" localSheetId="2" hidden="1">IC!$D$9:$D$46</definedName>
    <definedName name="_xlnm._FilterDatabase" localSheetId="5" hidden="1">QCBS_CQS!$C$7:$C$40</definedName>
    <definedName name="_xlnm.Print_Area" localSheetId="3">Goods!$A$1:$Q$19</definedName>
    <definedName name="_xlnm.Print_Area" localSheetId="2">IC!$C$6:$X$46</definedName>
    <definedName name="_xlnm.Print_Area" localSheetId="5">QCBS_CQS!$A$1:$M$40</definedName>
    <definedName name="_xlnm.Print_Area" localSheetId="4">Works!$A$7:$AK$56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I21" i="5" l="1"/>
  <c r="J21" i="5"/>
  <c r="K21" i="5"/>
  <c r="L21" i="5"/>
  <c r="M21" i="5"/>
  <c r="N21" i="5"/>
  <c r="O21" i="5"/>
  <c r="P21" i="5"/>
  <c r="Q21" i="5"/>
  <c r="R21" i="5"/>
  <c r="S21" i="5"/>
  <c r="I19" i="5"/>
  <c r="J19" i="5"/>
  <c r="K19" i="5"/>
  <c r="L19" i="5"/>
  <c r="M19" i="5"/>
  <c r="N19" i="5"/>
  <c r="O19" i="5"/>
  <c r="P19" i="5"/>
  <c r="Q19" i="5"/>
  <c r="R19" i="5"/>
  <c r="S19" i="5"/>
  <c r="I17" i="5"/>
  <c r="J17" i="5"/>
  <c r="K17" i="5"/>
  <c r="L17" i="5"/>
  <c r="M17" i="5"/>
  <c r="N17" i="5"/>
  <c r="O17" i="5"/>
  <c r="P17" i="5"/>
  <c r="Q17" i="5"/>
  <c r="R17" i="5"/>
  <c r="S17" i="5"/>
  <c r="I15" i="5"/>
  <c r="J15" i="5"/>
  <c r="K15" i="5"/>
  <c r="L15" i="5"/>
  <c r="M15" i="5"/>
  <c r="N15" i="5"/>
  <c r="O15" i="5"/>
  <c r="P15" i="5"/>
  <c r="Q15" i="5"/>
  <c r="R15" i="5"/>
  <c r="S15" i="5"/>
  <c r="I33" i="5"/>
  <c r="J33" i="5"/>
  <c r="K33" i="5"/>
  <c r="L33" i="5"/>
  <c r="M33" i="5"/>
  <c r="N33" i="5"/>
  <c r="O33" i="5"/>
  <c r="P33" i="5"/>
  <c r="Q33" i="5"/>
  <c r="R33" i="5"/>
  <c r="S33" i="5"/>
  <c r="N13" i="5"/>
  <c r="O13" i="5"/>
  <c r="P13" i="5"/>
  <c r="Q13" i="5"/>
  <c r="R13" i="5"/>
  <c r="S13" i="5"/>
  <c r="I13" i="5"/>
  <c r="J13" i="5"/>
  <c r="K13" i="5"/>
  <c r="L13" i="5"/>
  <c r="E12" i="5"/>
  <c r="M11" i="5"/>
  <c r="N11" i="5"/>
  <c r="O11" i="5"/>
  <c r="P11" i="5"/>
  <c r="Q11" i="5"/>
  <c r="R11" i="5"/>
  <c r="S11" i="5"/>
  <c r="I11" i="5"/>
  <c r="J11" i="5"/>
  <c r="K11" i="5"/>
  <c r="I41" i="5"/>
  <c r="J41" i="5"/>
  <c r="R41" i="5"/>
  <c r="S41" i="5"/>
  <c r="K41" i="5"/>
  <c r="N9" i="5"/>
  <c r="O9" i="5"/>
  <c r="P9" i="5"/>
  <c r="Q9" i="5"/>
  <c r="I23" i="5"/>
  <c r="J23" i="5"/>
  <c r="K23" i="5"/>
  <c r="L23" i="5"/>
  <c r="M23" i="5"/>
  <c r="N23" i="5"/>
  <c r="O23" i="5"/>
  <c r="P23" i="5"/>
  <c r="Q23" i="5"/>
  <c r="I25" i="5"/>
  <c r="J25" i="5"/>
  <c r="K25" i="5"/>
  <c r="L25" i="5"/>
  <c r="M25" i="5"/>
  <c r="N25" i="5"/>
  <c r="O25" i="5"/>
  <c r="P25" i="5"/>
  <c r="Q25" i="5"/>
  <c r="I27" i="5"/>
  <c r="J27" i="5"/>
  <c r="K27" i="5"/>
  <c r="L27" i="5"/>
  <c r="M27" i="5"/>
  <c r="N27" i="5"/>
  <c r="O27" i="5"/>
  <c r="P27" i="5"/>
  <c r="Q27" i="5"/>
  <c r="I29" i="5"/>
  <c r="J29" i="5"/>
  <c r="K29" i="5"/>
  <c r="L29" i="5"/>
  <c r="M29" i="5"/>
  <c r="N29" i="5"/>
  <c r="O29" i="5"/>
  <c r="P29" i="5"/>
  <c r="Q29" i="5"/>
  <c r="I31" i="5"/>
  <c r="J31" i="5"/>
  <c r="K31" i="5"/>
  <c r="L31" i="5"/>
  <c r="M31" i="5"/>
  <c r="N31" i="5"/>
  <c r="O31" i="5"/>
  <c r="P31" i="5"/>
  <c r="Q31" i="5"/>
  <c r="J19" i="4"/>
  <c r="K19" i="4"/>
  <c r="L19" i="4"/>
  <c r="M19" i="4"/>
  <c r="N19" i="4"/>
  <c r="O19" i="4"/>
  <c r="P19" i="4"/>
  <c r="Q19" i="4"/>
  <c r="I22" i="6"/>
  <c r="J22" i="6"/>
  <c r="K22" i="6"/>
  <c r="L22" i="6"/>
  <c r="M22" i="6"/>
  <c r="N22" i="6"/>
  <c r="O22" i="6"/>
  <c r="D23" i="6"/>
  <c r="I20" i="6"/>
  <c r="J20" i="6"/>
  <c r="K20" i="6"/>
  <c r="L20" i="6"/>
  <c r="M20" i="6"/>
  <c r="N20" i="6"/>
  <c r="O20" i="6"/>
  <c r="E36" i="5"/>
  <c r="T37" i="5"/>
  <c r="K37" i="5"/>
  <c r="L37" i="5"/>
  <c r="I35" i="5"/>
  <c r="R31" i="5"/>
  <c r="S31" i="5"/>
  <c r="R29" i="5"/>
  <c r="S29" i="5"/>
  <c r="T29" i="5"/>
  <c r="R27" i="5"/>
  <c r="S27" i="5"/>
  <c r="R25" i="5"/>
  <c r="S25" i="5"/>
  <c r="T25" i="5"/>
  <c r="R23" i="5"/>
  <c r="S23" i="5"/>
  <c r="T23" i="5"/>
  <c r="R9" i="5"/>
  <c r="S9" i="5"/>
  <c r="T9" i="5"/>
  <c r="L9" i="5"/>
  <c r="J15" i="4"/>
  <c r="K15" i="4"/>
  <c r="L15" i="4"/>
  <c r="M15" i="4"/>
  <c r="N15" i="4"/>
  <c r="O15" i="4"/>
  <c r="P15" i="4"/>
  <c r="Q15" i="4"/>
  <c r="J13" i="4"/>
  <c r="K13" i="4"/>
  <c r="L13" i="4"/>
  <c r="M13" i="4"/>
  <c r="N13" i="4"/>
  <c r="O13" i="4"/>
  <c r="P13" i="4"/>
  <c r="Q13" i="4"/>
  <c r="J11" i="4"/>
  <c r="K11" i="4"/>
  <c r="L11" i="4"/>
  <c r="M11" i="4"/>
  <c r="N11" i="4"/>
  <c r="O11" i="4"/>
  <c r="P11" i="4"/>
  <c r="Q11" i="4"/>
  <c r="I18" i="6"/>
  <c r="J18" i="6"/>
  <c r="K18" i="6"/>
  <c r="L18" i="6"/>
  <c r="M18" i="6"/>
  <c r="N18" i="6"/>
  <c r="O18" i="6"/>
  <c r="I16" i="6"/>
  <c r="J16" i="6"/>
  <c r="K16" i="6"/>
  <c r="L16" i="6"/>
  <c r="M16" i="6"/>
  <c r="N16" i="6"/>
  <c r="O16" i="6"/>
  <c r="I14" i="6"/>
  <c r="J14" i="6"/>
  <c r="K14" i="6"/>
  <c r="L14" i="6"/>
  <c r="M14" i="6"/>
  <c r="N14" i="6"/>
  <c r="O14" i="6"/>
  <c r="D13" i="6"/>
  <c r="I12" i="6"/>
  <c r="J12" i="6"/>
  <c r="K12" i="6"/>
  <c r="L12" i="6"/>
  <c r="M12" i="6"/>
  <c r="N12" i="6"/>
  <c r="O12" i="6"/>
  <c r="D11" i="6"/>
  <c r="I10" i="6"/>
  <c r="J10" i="6"/>
  <c r="K10" i="6"/>
  <c r="L10" i="6"/>
  <c r="M10" i="6"/>
  <c r="N10" i="6"/>
  <c r="O10" i="6"/>
  <c r="I8" i="6"/>
  <c r="J8" i="6"/>
  <c r="K8" i="6"/>
  <c r="L8" i="6"/>
  <c r="M8" i="6"/>
  <c r="N8" i="6"/>
  <c r="O8" i="6"/>
  <c r="I41" i="7"/>
  <c r="J41" i="7"/>
  <c r="K41" i="7"/>
  <c r="I39" i="7"/>
  <c r="J39" i="7"/>
  <c r="K39" i="7"/>
  <c r="I31" i="7"/>
  <c r="J31" i="7"/>
  <c r="K31" i="7"/>
  <c r="I29" i="7"/>
  <c r="J29" i="7"/>
  <c r="K29" i="7"/>
  <c r="I23" i="7"/>
  <c r="J23" i="7"/>
  <c r="K23" i="7"/>
  <c r="I21" i="7"/>
  <c r="J21" i="7"/>
  <c r="K21" i="7"/>
  <c r="P19" i="7"/>
  <c r="O19" i="7"/>
  <c r="I19" i="7"/>
  <c r="J19" i="7"/>
  <c r="K19" i="7"/>
  <c r="I17" i="7"/>
  <c r="J17" i="7"/>
  <c r="K17" i="7"/>
  <c r="I11" i="7"/>
</calcChain>
</file>

<file path=xl/sharedStrings.xml><?xml version="1.0" encoding="utf-8"?>
<sst xmlns="http://schemas.openxmlformats.org/spreadsheetml/2006/main" count="838" uniqueCount="295">
  <si>
    <t>NA</t>
  </si>
  <si>
    <t>Prior</t>
  </si>
  <si>
    <t>Bid Evaluation Report</t>
  </si>
  <si>
    <t>BASIC DATA</t>
  </si>
  <si>
    <t>Description</t>
  </si>
  <si>
    <t>Procurement Plan</t>
  </si>
  <si>
    <t>TAJIKISTAN</t>
  </si>
  <si>
    <t>Post</t>
  </si>
  <si>
    <t>Isuue # of Invitation for Bds</t>
  </si>
  <si>
    <t>IC</t>
  </si>
  <si>
    <t>Consulting services on alignment of the current regulatory environment for fertilizer and agricultural chemicals with international standards</t>
  </si>
  <si>
    <t>Grievance Redress Mechanism Development</t>
  </si>
  <si>
    <t>CQS</t>
  </si>
  <si>
    <t>QCBS</t>
  </si>
  <si>
    <t>Procurement Consultant</t>
  </si>
  <si>
    <t>IT Consultant</t>
  </si>
  <si>
    <t>Baseline survey consultancy (Local consultant company or NGO)</t>
  </si>
  <si>
    <t>Consulting services on impact of current tax policy on farm input use</t>
  </si>
  <si>
    <t>#</t>
  </si>
  <si>
    <t>International VCD Service Provider</t>
  </si>
  <si>
    <t>Technical Advisory Services Service Provider (TASSP)</t>
  </si>
  <si>
    <t>NCB</t>
  </si>
  <si>
    <t>Audit</t>
  </si>
  <si>
    <t>SSS</t>
  </si>
  <si>
    <t>LCS</t>
  </si>
  <si>
    <t>AED/PMU/SSS/2015-01</t>
  </si>
  <si>
    <t>AED/PMU/IC/2015-01</t>
  </si>
  <si>
    <t>AED/PMU/IC/2015-02</t>
  </si>
  <si>
    <t>AED/PMU/CQS/2015-01</t>
  </si>
  <si>
    <t>AED/PMU/QCBS/2015-01</t>
  </si>
  <si>
    <t>AED/PMU/QCBS/2015-02</t>
  </si>
  <si>
    <t>AED/PMU/IC/2015-05</t>
  </si>
  <si>
    <t>AED/PMU/IC/2015-06</t>
  </si>
  <si>
    <t>AED/PMU/IC/2015-07</t>
  </si>
  <si>
    <t>Translator Consultant</t>
  </si>
  <si>
    <t>ACP/PMU/G/NCB/2015-01</t>
  </si>
  <si>
    <t xml:space="preserve">M and E Consultant </t>
  </si>
  <si>
    <t>AED/PMU/SSS/2015-04</t>
  </si>
  <si>
    <t>AED/PMU/CQS/2015-02</t>
  </si>
  <si>
    <t>Clerk Consultant</t>
  </si>
  <si>
    <t>Administrator Consultant</t>
  </si>
  <si>
    <t>Environmental Consultant</t>
  </si>
  <si>
    <t>Disbursement  Consultant</t>
  </si>
  <si>
    <t>AED/PMU/IC/2015-03</t>
  </si>
  <si>
    <t>SH</t>
  </si>
  <si>
    <t>ACP/PMU/G/SH/2015-04</t>
  </si>
  <si>
    <t>ACP/PMU/G/SH/2015-03</t>
  </si>
  <si>
    <t>ACP/PMU/W/SH/2015-01</t>
  </si>
  <si>
    <t>AED/PMU/CQS/2016-02</t>
  </si>
  <si>
    <t>AED/PMU/CQS/2016-03</t>
  </si>
  <si>
    <t>AED/PMU/CQS/2016-01</t>
  </si>
  <si>
    <t>AED/PMU/CQS/2016-04</t>
  </si>
  <si>
    <t>ACP/PMU/LCS/2016-01</t>
  </si>
  <si>
    <t>AED/PMU/QCBS/2016-01</t>
  </si>
  <si>
    <t>AED/PMU/IC/2015-04</t>
  </si>
  <si>
    <t>AED/PMU/IC/2015-10</t>
  </si>
  <si>
    <t>Field Officer in RRS</t>
  </si>
  <si>
    <t>Field Officer in Sughd Oblast</t>
  </si>
  <si>
    <t>AED/PMU/IC/2015-11</t>
  </si>
  <si>
    <t>Field Officer in Khatlon</t>
  </si>
  <si>
    <t>AED/PMU/IC/2015-12</t>
  </si>
  <si>
    <t>AED/PMU/CQS/2015-06</t>
  </si>
  <si>
    <t>Training Coordinator</t>
  </si>
  <si>
    <t>AED/PMU/IC/2016-01</t>
  </si>
  <si>
    <t xml:space="preserve">Training on integrated production management for apricot </t>
  </si>
  <si>
    <t>Completed</t>
  </si>
  <si>
    <t>Supplier</t>
  </si>
  <si>
    <t>LLC "Parviz and K"</t>
  </si>
  <si>
    <t>P</t>
  </si>
  <si>
    <t xml:space="preserve">A </t>
  </si>
  <si>
    <t>Plan/Actual</t>
  </si>
  <si>
    <t>LLC "Sorbon Service Prokat"</t>
  </si>
  <si>
    <t xml:space="preserve">The WB provided retro-active NOB </t>
  </si>
  <si>
    <t>Ref. No.</t>
  </si>
  <si>
    <t>Contract Description</t>
  </si>
  <si>
    <t>Plan/ Actual</t>
  </si>
  <si>
    <t>Total Bid Est. ('000 US$)</t>
  </si>
  <si>
    <t>Selection method</t>
  </si>
  <si>
    <t>WB Review (Prior/Post)</t>
  </si>
  <si>
    <t>Date of sending RFP (including TOR) to WB</t>
  </si>
  <si>
    <t>Date of WB's no objection</t>
  </si>
  <si>
    <t>Issuance of RFP/Request for Expressions of Interest</t>
  </si>
  <si>
    <t>Date of Proposal Submission/(EOI)</t>
  </si>
  <si>
    <t xml:space="preserve">Evaluation report </t>
  </si>
  <si>
    <t>Date of WB's no objection for ER</t>
  </si>
  <si>
    <t>Draft contract</t>
  </si>
  <si>
    <t>WB's no objection to Draft Contract</t>
  </si>
  <si>
    <t>Contract Signature Date</t>
  </si>
  <si>
    <t>Contract Completion Date</t>
  </si>
  <si>
    <t>Consultant</t>
  </si>
  <si>
    <t>Comments</t>
  </si>
  <si>
    <t>Status</t>
  </si>
  <si>
    <t>Paid to date, ('000) US$</t>
  </si>
  <si>
    <t>Costs ('000), US$</t>
  </si>
  <si>
    <t>Costs ('000), SDR</t>
  </si>
  <si>
    <t>№контракта</t>
  </si>
  <si>
    <t>Описание контракта</t>
  </si>
  <si>
    <t>План/ факт</t>
  </si>
  <si>
    <t>Бюджет ('000 US$)</t>
  </si>
  <si>
    <t>Метод закупки</t>
  </si>
  <si>
    <t>Обзор Банка (предваритель-ный / последующий)</t>
  </si>
  <si>
    <t>Дата отправки ППП (включая ТЗ) ВБ</t>
  </si>
  <si>
    <t>Дата одобрения ВБ</t>
  </si>
  <si>
    <t>ППП/ Запрос на выражение  заинтересован-ности</t>
  </si>
  <si>
    <t>Дата подачи предложений/ ВЗ</t>
  </si>
  <si>
    <t>Оценочный отчет</t>
  </si>
  <si>
    <t>Дата одобрения банка на ОО</t>
  </si>
  <si>
    <t>Проект контракта</t>
  </si>
  <si>
    <t>Дата одобрение банка на проект контракта</t>
  </si>
  <si>
    <t>Дата подписания контракта</t>
  </si>
  <si>
    <t>Дата завершения контракта</t>
  </si>
  <si>
    <t>Консультант</t>
  </si>
  <si>
    <t>Комментарии</t>
  </si>
  <si>
    <t>Статус</t>
  </si>
  <si>
    <t>Оплачено, ('000) US$</t>
  </si>
  <si>
    <t>Расходы ('000), US$</t>
  </si>
  <si>
    <t>Расходы ('000), SDR</t>
  </si>
  <si>
    <t xml:space="preserve">P </t>
  </si>
  <si>
    <t>AED/PMU/SSS/2015-02</t>
  </si>
  <si>
    <t>AED/PMU/SSS/2015-03</t>
  </si>
  <si>
    <t>Nosirjon Sattorov</t>
  </si>
  <si>
    <t>Date of Contract Signing</t>
  </si>
  <si>
    <t>Дата подписание контракта</t>
  </si>
  <si>
    <t>FM Consultant</t>
  </si>
  <si>
    <t>VC  Consultants on meat and diary</t>
  </si>
  <si>
    <t>VC  Consultants on fruit and vegetables</t>
  </si>
  <si>
    <t>Nazira Zevarshoeva</t>
  </si>
  <si>
    <t>ongoing/действующий</t>
  </si>
  <si>
    <t>Khurshed Karimov</t>
  </si>
  <si>
    <t>completed/закончен</t>
  </si>
  <si>
    <t>kk</t>
  </si>
  <si>
    <t>Izatulloi Sunatullo</t>
  </si>
  <si>
    <t>Umed Kasymov</t>
  </si>
  <si>
    <t>Shukhrat Barkhonov</t>
  </si>
  <si>
    <t>Rahim Nosirov</t>
  </si>
  <si>
    <t>Jahongir Gafurov</t>
  </si>
  <si>
    <t>Nazira Abdullaeva</t>
  </si>
  <si>
    <t>Hasan Abdulakov</t>
  </si>
  <si>
    <t>Abduhalim Karimov</t>
  </si>
  <si>
    <t>Social Issues Consultant</t>
  </si>
  <si>
    <t>Deputy Director (re-tender)</t>
  </si>
  <si>
    <t>Kahhor Ochilov</t>
  </si>
  <si>
    <t>Tagoibek Hasanov</t>
  </si>
  <si>
    <t>Alizoda Zafari Ahmadjon</t>
  </si>
  <si>
    <t>AED/PMU/IC/2015-13</t>
  </si>
  <si>
    <t>AED/PMU/IC/2016-02</t>
  </si>
  <si>
    <t>AED/PMU/IC/2015-14</t>
  </si>
  <si>
    <t>AED/PMU/IC/2016-03</t>
  </si>
  <si>
    <t>№</t>
  </si>
  <si>
    <t>№п/п</t>
  </si>
  <si>
    <r>
      <t>Grant name</t>
    </r>
    <r>
      <rPr>
        <i/>
        <sz val="12"/>
        <color indexed="8"/>
        <rFont val="Times New Roman"/>
        <family val="1"/>
      </rPr>
      <t xml:space="preserve">: </t>
    </r>
  </si>
  <si>
    <t>Country:</t>
  </si>
  <si>
    <t>Tajikistan</t>
  </si>
  <si>
    <t xml:space="preserve">Prepared by: </t>
  </si>
  <si>
    <t>Approved by:</t>
  </si>
  <si>
    <t>Date:</t>
  </si>
  <si>
    <t>Updated:</t>
  </si>
  <si>
    <t>Update approved:</t>
  </si>
  <si>
    <t xml:space="preserve">Approved by: </t>
  </si>
  <si>
    <t>22-June-2015</t>
  </si>
  <si>
    <t>Sandra Broka</t>
  </si>
  <si>
    <t>Agriculture Commercialization Project (ACP)</t>
  </si>
  <si>
    <t>PROCUREMENT PLAN - GOODS - FOR PERIOD MARCH 2013, DECEMBER 31, 2016</t>
  </si>
  <si>
    <t>Ref. #</t>
  </si>
  <si>
    <t>№ контракта</t>
  </si>
  <si>
    <t>Total Bid Est. ('000 US$)  *</t>
  </si>
  <si>
    <t>Бюджет ('000 US$) *</t>
  </si>
  <si>
    <t>Date of Draft BD (specification) to WB</t>
  </si>
  <si>
    <t>Дата отправки проекта ТД (специфика-ции) ВБ</t>
  </si>
  <si>
    <t>Date of WB's no objection to BD</t>
  </si>
  <si>
    <t>Дата одобрения ВБ на ТД</t>
  </si>
  <si>
    <t>Date of invitation to Bids</t>
  </si>
  <si>
    <t>Дата объявления</t>
  </si>
  <si>
    <t>Date of bid opening/ Quotation Submission</t>
  </si>
  <si>
    <t>Дата вскрытия/ Подача котировок</t>
  </si>
  <si>
    <t>Date of WB NOB for ER</t>
  </si>
  <si>
    <t>Дата одобрения ВБ на ОО</t>
  </si>
  <si>
    <t>Contract Signing Date</t>
  </si>
  <si>
    <t>Поставщик</t>
  </si>
  <si>
    <t>Комментарий</t>
  </si>
  <si>
    <t>Office renovation (for AED PMU Dushanbe office )</t>
  </si>
  <si>
    <t>PROCUREMENT PLAN - WORKS - FOR PERIOD MARCH 2013, DECEMBER 31, 2016</t>
  </si>
  <si>
    <t>Date of Draft BD to WB</t>
  </si>
  <si>
    <t>Дата отправки проекта ТД ВБ</t>
  </si>
  <si>
    <t>Подрядчик</t>
  </si>
  <si>
    <t>LLC "Mizrob"</t>
  </si>
  <si>
    <t>Review by the Bank</t>
  </si>
  <si>
    <t>Estimated cost ('000 US$)</t>
  </si>
  <si>
    <t>План/факт</t>
  </si>
  <si>
    <t>RFP Issued</t>
  </si>
  <si>
    <t>Date of Proposal Submission</t>
  </si>
  <si>
    <t>Запрос на подачу предложений</t>
  </si>
  <si>
    <t>Дата подачи предложений</t>
  </si>
  <si>
    <t>Date of sending Technical ER</t>
  </si>
  <si>
    <t>WB's no objection to Technical ER</t>
  </si>
  <si>
    <t>Date of sending TOR to WB</t>
  </si>
  <si>
    <t>WB's No TOR</t>
  </si>
  <si>
    <t>Дата отправки ТЗ ВБ</t>
  </si>
  <si>
    <t>Одобрение ВБ на ТЗ</t>
  </si>
  <si>
    <t>Date of sending Short List ER</t>
  </si>
  <si>
    <t>Combined technical &amp; financial ER</t>
  </si>
  <si>
    <t>Draft Contract</t>
  </si>
  <si>
    <t>Итегриро-ванный техни-ческий и финансовый ОО</t>
  </si>
  <si>
    <t>PROCUREMENT PLAN - CONSULTANT SERVICES (QCBS,LCS,CQS) - FOR PERIOD MARCH 2013, DECEMBER 31, 2016</t>
  </si>
  <si>
    <t>Premises renovation in Bokhtar Agrarian college</t>
  </si>
  <si>
    <t>Premises renovation in Mastcho Agrarian college</t>
  </si>
  <si>
    <t>ACP/PMU/W/SH/2016-03</t>
  </si>
  <si>
    <t>ACP/PMU/W/SH/2016-04</t>
  </si>
  <si>
    <t>Agriculture Commercialization Project, H9640-TJ</t>
  </si>
  <si>
    <t>Hired by the State Committee on Investments as "Block audit"</t>
  </si>
  <si>
    <t>15-Dec-2015</t>
  </si>
  <si>
    <t>Agriculture Commercialization Project</t>
  </si>
  <si>
    <t xml:space="preserve">Khursheda Rakhmatulloeva </t>
  </si>
  <si>
    <t>Procurement of equipment for TAU</t>
  </si>
  <si>
    <t>Procurement of equipment for  Agrarian colleges</t>
  </si>
  <si>
    <t>PROCUREMENT PLAN - CONSULTANT SERVICES IC - FOR PERIOD 1 MARCH 2015 - 31 DECEMBER 2016</t>
  </si>
  <si>
    <t>LLC "BPM"</t>
  </si>
  <si>
    <t>Ongoing.  Контракт заключен на общую сумму 1359300 TJS . На данный момент оплачено 1223370 TJS (163514,06USD), 90% контрактной стоимости.</t>
  </si>
  <si>
    <t>VC  Consultant on fruit and vegetables</t>
  </si>
  <si>
    <t>This procurement (items, quantity etc.) to be guided by international partners (western college and university)</t>
  </si>
  <si>
    <t>This procurement to be guided by international partner (western college)</t>
  </si>
  <si>
    <t xml:space="preserve">WB's no objection to Short List ER </t>
  </si>
  <si>
    <t>Procurement of equipment for TAJSTAT</t>
  </si>
  <si>
    <t>ACP/PMU/G/SH/2016-01</t>
  </si>
  <si>
    <t>ACP/PMU/G/SH/2016-02</t>
  </si>
  <si>
    <t>Planned procurement of tablets, server, notebooks, UPS for TAJSTAT</t>
  </si>
  <si>
    <t>Design of a MIS database and establishment of the public-private partnership for/with TAJSTAT</t>
  </si>
  <si>
    <t>Training for TAJSTAT enumerators</t>
  </si>
  <si>
    <t>AED/PMU/CQS/2016-05</t>
  </si>
  <si>
    <t>Ongoing</t>
  </si>
  <si>
    <t>AED/PMU/G/SH/2016-03</t>
  </si>
  <si>
    <t>AED/PMU/CQS/2016-08</t>
  </si>
  <si>
    <t xml:space="preserve">Заключен контракт с НПО "Зарзамин" </t>
  </si>
  <si>
    <t xml:space="preserve">Training on integrated production management for early tomato 
</t>
  </si>
  <si>
    <t>AED/PMU/SSS/2016-01</t>
  </si>
  <si>
    <t>(официальное одобрение на 2,25 месяца было получено 5 января 2016 года)</t>
  </si>
  <si>
    <t>Идет процесс оценки предложения</t>
  </si>
  <si>
    <t>Office renovation (for AED PMU Dushanbe office new building )</t>
  </si>
  <si>
    <t>ACP/PMU/W/DC/2016-01</t>
  </si>
  <si>
    <t>DC</t>
  </si>
  <si>
    <t>The WB provided retro-active NOB. Parttime contract.</t>
  </si>
  <si>
    <t>AED/PMU/IC/2016-04</t>
  </si>
  <si>
    <t>AED/PMU/IC/2016-05</t>
  </si>
  <si>
    <t>(Date of PP: 22 JUNE 2015; Update No.3; Date of WB NOL: _____)</t>
  </si>
  <si>
    <t>(Дата ПЗ: 15 декабря 2015 г.; Обновление №3; Дата одобрения ВБ: ______2016 г.)</t>
  </si>
  <si>
    <t>Contracts for procurement of works – USD 5 million;</t>
  </si>
  <si>
    <t>Contracts for procurement of goods and non-consulting services – USD 0.5 million;</t>
  </si>
  <si>
    <t>Contracts for consulting services with firms – USD 0.2 million;</t>
  </si>
  <si>
    <t>Contracts for consulting services with individual experts – USD 0.1 million.</t>
  </si>
  <si>
    <t>ECA Regional procurement maximum prior/post review thresholds :</t>
  </si>
  <si>
    <t xml:space="preserve">Firdavs Satorov </t>
  </si>
  <si>
    <t>The WB provided retro-active NOB.  Amendment #1 valued at 13000USD was signed on 14 March 2016</t>
  </si>
  <si>
    <t>Husseyn Karimov</t>
  </si>
  <si>
    <t>Melikov Kurbonali</t>
  </si>
  <si>
    <t>AED/PMU/IC/2016-06</t>
  </si>
  <si>
    <t>Amendment #1 valued at 8000 USD was signed on 01 September 2015</t>
  </si>
  <si>
    <t>идет процесс отбора</t>
  </si>
  <si>
    <t>ACP/PMU/G/SH/2015-01</t>
  </si>
  <si>
    <t>A-Khaem LLC</t>
  </si>
  <si>
    <t>ACP/PMU/G/SH/2015-02</t>
  </si>
  <si>
    <t>N/A</t>
  </si>
  <si>
    <t>PA Imperia LLC</t>
  </si>
  <si>
    <t>MOF PIU office renovation</t>
  </si>
  <si>
    <t>ACP/PMU/W/SH/2015-03</t>
  </si>
  <si>
    <t xml:space="preserve">International Consultant (credit lines) </t>
  </si>
  <si>
    <t>Nergui Sandagjav</t>
  </si>
  <si>
    <t>Amendment #2</t>
  </si>
  <si>
    <t>International Bank training consulting firm</t>
  </si>
  <si>
    <t>MOF/PMU/CQS/2015-01</t>
  </si>
  <si>
    <t>Frankfurt School of Finance and Management</t>
  </si>
  <si>
    <t>Environment and Social Training</t>
  </si>
  <si>
    <t>MOF/PMU/CQS/2016-01</t>
  </si>
  <si>
    <t>ООО "Менеджмент Эдвайзер"</t>
  </si>
  <si>
    <t xml:space="preserve">Participating Financial Institution (PFI for trainings) </t>
  </si>
  <si>
    <t>MOF/PMU/CQS/2015-02</t>
  </si>
  <si>
    <t>ООО "БДО"</t>
  </si>
  <si>
    <t>MOF/PMU/IC/2015-11</t>
  </si>
  <si>
    <t>Sep-15</t>
  </si>
  <si>
    <t>Institutional Development Consultant</t>
  </si>
  <si>
    <t>Procurement of office equipment (for AED PMU, regional offices)</t>
  </si>
  <si>
    <t>Procurement of office furniture (for AED PMU, regional offices)</t>
  </si>
  <si>
    <t>Procurement of vehicles (for AED PMU, MOF PMU, regional offices)</t>
  </si>
  <si>
    <t>Procurement of office equipment (for MOF PMU)</t>
  </si>
  <si>
    <t>Procurement of office furniture (for MOF PMU)</t>
  </si>
  <si>
    <t>Ждем одобрение банка на проект к-та</t>
  </si>
  <si>
    <t>контракт подписан с ООО "Ориён"</t>
  </si>
  <si>
    <t>ОО и ППП отправлен на одобрение банка</t>
  </si>
  <si>
    <t xml:space="preserve">Curriculum Modernization – Tajikistan Agrarian University and Vocational Agricultural Colleges </t>
  </si>
  <si>
    <t>National VCD-SP</t>
  </si>
  <si>
    <t>Training Service Provider in Khatlon</t>
  </si>
  <si>
    <t>AED/PMU/CQS/2015-03</t>
  </si>
  <si>
    <t>Training SP in Sughd</t>
  </si>
  <si>
    <t>AED/PMU/CQS/2015-04</t>
  </si>
  <si>
    <t>Training SP in RRS</t>
  </si>
  <si>
    <t>AED/PMU/CQS/2015-05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</si>
</sst>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[$-409]dd\-mmm\-yy;@"/>
    <numFmt numFmtId="165" formatCode="_(* #,##0_);_(* \(#,##0\);_(* &quot;-&quot;??_);_(@_)"/>
    <numFmt numFmtId="166" formatCode="[$-409]mmmm\-yy;@"/>
    <numFmt numFmtId="167" formatCode="[$-409]mmm\-yy;@"/>
    <numFmt numFmtId="168" formatCode="#,##0.0"/>
    <numFmt numFmtId="169" formatCode="mmm\ yy"/>
    <numFmt numFmtId="170" formatCode="m/d/yy;@"/>
    <numFmt numFmtId="171" formatCode="[$-409]d\-mmm\-yy;@"/>
    <numFmt numFmtId="172" formatCode="###\ ###\ ###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Cyr"/>
      <charset val="204"/>
    </font>
    <font>
      <b/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8" fillId="0" borderId="0"/>
    <xf numFmtId="43" fontId="9" fillId="0" borderId="0" applyFont="0" applyFill="0" applyBorder="0" applyAlignment="0" applyProtection="0"/>
    <xf numFmtId="0" fontId="10" fillId="0" borderId="0"/>
  </cellStyleXfs>
  <cellXfs count="18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2" applyFont="1"/>
    <xf numFmtId="167" fontId="4" fillId="0" borderId="0" xfId="2" applyNumberFormat="1" applyFont="1"/>
    <xf numFmtId="0" fontId="4" fillId="0" borderId="0" xfId="2" applyFont="1" applyFill="1"/>
    <xf numFmtId="0" fontId="4" fillId="0" borderId="0" xfId="0" applyFont="1" applyFill="1"/>
    <xf numFmtId="0" fontId="6" fillId="0" borderId="0" xfId="0" applyFont="1"/>
    <xf numFmtId="167" fontId="4" fillId="0" borderId="0" xfId="0" applyNumberFormat="1" applyFont="1"/>
    <xf numFmtId="167" fontId="4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/>
    <xf numFmtId="0" fontId="4" fillId="0" borderId="0" xfId="0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5" applyFont="1" applyFill="1" applyBorder="1" applyAlignment="1">
      <alignment horizontal="center" vertical="center" wrapText="1"/>
    </xf>
    <xf numFmtId="168" fontId="4" fillId="3" borderId="1" xfId="5" applyNumberFormat="1" applyFont="1" applyFill="1" applyBorder="1" applyAlignment="1">
      <alignment horizontal="center" vertical="center" wrapText="1"/>
    </xf>
    <xf numFmtId="169" fontId="4" fillId="3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167" fontId="4" fillId="0" borderId="1" xfId="2" applyNumberFormat="1" applyFont="1" applyFill="1" applyBorder="1" applyAlignment="1">
      <alignment horizontal="center" vertical="top" wrapText="1"/>
    </xf>
    <xf numFmtId="0" fontId="4" fillId="2" borderId="0" xfId="0" applyFont="1" applyFill="1"/>
    <xf numFmtId="0" fontId="4" fillId="0" borderId="0" xfId="0" applyFont="1" applyAlignment="1">
      <alignment horizontal="right" vertical="center"/>
    </xf>
    <xf numFmtId="0" fontId="5" fillId="0" borderId="0" xfId="2" applyFont="1" applyAlignment="1">
      <alignment horizontal="center"/>
    </xf>
    <xf numFmtId="0" fontId="4" fillId="6" borderId="1" xfId="2" applyFont="1" applyFill="1" applyBorder="1" applyAlignment="1">
      <alignment horizontal="center" vertical="center" wrapText="1"/>
    </xf>
    <xf numFmtId="165" fontId="4" fillId="6" borderId="3" xfId="2" applyNumberFormat="1" applyFont="1" applyFill="1" applyBorder="1" applyAlignment="1">
      <alignment horizontal="right" vertical="center" wrapText="1"/>
    </xf>
    <xf numFmtId="165" fontId="4" fillId="6" borderId="2" xfId="2" applyNumberFormat="1" applyFont="1" applyFill="1" applyBorder="1" applyAlignment="1">
      <alignment horizontal="right" vertical="center" wrapText="1"/>
    </xf>
    <xf numFmtId="167" fontId="4" fillId="4" borderId="1" xfId="0" applyNumberFormat="1" applyFont="1" applyFill="1" applyBorder="1" applyAlignment="1">
      <alignment horizontal="center" vertical="center"/>
    </xf>
    <xf numFmtId="0" fontId="12" fillId="0" borderId="0" xfId="6" applyFont="1" applyAlignment="1">
      <alignment vertical="center"/>
    </xf>
    <xf numFmtId="0" fontId="11" fillId="0" borderId="0" xfId="6" applyFont="1" applyAlignment="1">
      <alignment horizontal="left" vertical="center"/>
    </xf>
    <xf numFmtId="0" fontId="14" fillId="0" borderId="0" xfId="6" applyFont="1" applyAlignment="1">
      <alignment vertical="center"/>
    </xf>
    <xf numFmtId="0" fontId="11" fillId="0" borderId="0" xfId="6" applyFont="1" applyAlignment="1">
      <alignment horizontal="center" vertical="center"/>
    </xf>
    <xf numFmtId="0" fontId="11" fillId="0" borderId="0" xfId="6" applyFont="1" applyAlignment="1">
      <alignment vertical="center"/>
    </xf>
    <xf numFmtId="171" fontId="12" fillId="0" borderId="0" xfId="6" applyNumberFormat="1" applyFont="1" applyAlignment="1">
      <alignment vertical="center"/>
    </xf>
    <xf numFmtId="171" fontId="12" fillId="0" borderId="0" xfId="6" applyNumberFormat="1" applyFont="1" applyAlignment="1">
      <alignment horizontal="left" vertical="center"/>
    </xf>
    <xf numFmtId="171" fontId="12" fillId="0" borderId="0" xfId="6" applyNumberFormat="1" applyFont="1" applyAlignment="1">
      <alignment horizontal="right" vertical="center"/>
    </xf>
    <xf numFmtId="0" fontId="15" fillId="0" borderId="0" xfId="0" applyFont="1"/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4" fillId="0" borderId="0" xfId="0" applyFont="1" applyAlignment="1">
      <alignment wrapText="1"/>
    </xf>
    <xf numFmtId="170" fontId="4" fillId="0" borderId="0" xfId="0" applyNumberFormat="1" applyFont="1" applyAlignment="1">
      <alignment wrapText="1"/>
    </xf>
    <xf numFmtId="0" fontId="5" fillId="0" borderId="0" xfId="2" applyFont="1" applyAlignment="1">
      <alignment horizontal="center" wrapText="1"/>
    </xf>
    <xf numFmtId="0" fontId="4" fillId="0" borderId="0" xfId="0" applyFont="1" applyFill="1" applyAlignment="1">
      <alignment wrapText="1"/>
    </xf>
    <xf numFmtId="166" fontId="4" fillId="0" borderId="0" xfId="0" applyNumberFormat="1" applyFont="1" applyAlignment="1">
      <alignment wrapText="1"/>
    </xf>
    <xf numFmtId="167" fontId="4" fillId="0" borderId="0" xfId="0" applyNumberFormat="1" applyFont="1" applyAlignment="1">
      <alignment wrapText="1"/>
    </xf>
    <xf numFmtId="167" fontId="4" fillId="0" borderId="0" xfId="0" applyNumberFormat="1" applyFont="1" applyFill="1" applyAlignment="1">
      <alignment wrapText="1"/>
    </xf>
    <xf numFmtId="0" fontId="4" fillId="5" borderId="0" xfId="0" applyFont="1" applyFill="1" applyAlignment="1">
      <alignment wrapText="1"/>
    </xf>
    <xf numFmtId="0" fontId="4" fillId="3" borderId="3" xfId="5" applyFont="1" applyFill="1" applyBorder="1" applyAlignment="1">
      <alignment horizontal="center" vertical="center" wrapText="1"/>
    </xf>
    <xf numFmtId="165" fontId="4" fillId="6" borderId="1" xfId="1" applyNumberFormat="1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/>
    </xf>
    <xf numFmtId="167" fontId="5" fillId="0" borderId="0" xfId="2" applyNumberFormat="1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2" applyFont="1" applyFill="1" applyAlignment="1">
      <alignment horizontal="center" vertical="top"/>
    </xf>
    <xf numFmtId="167" fontId="4" fillId="6" borderId="1" xfId="0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vertical="center" wrapText="1"/>
    </xf>
    <xf numFmtId="165" fontId="4" fillId="6" borderId="1" xfId="1" applyNumberFormat="1" applyFont="1" applyFill="1" applyBorder="1" applyAlignment="1">
      <alignment horizontal="left" vertical="center" wrapText="1"/>
    </xf>
    <xf numFmtId="172" fontId="4" fillId="3" borderId="1" xfId="0" applyNumberFormat="1" applyFont="1" applyFill="1" applyBorder="1" applyAlignment="1">
      <alignment horizontal="center" vertical="center" wrapText="1"/>
    </xf>
    <xf numFmtId="165" fontId="4" fillId="6" borderId="1" xfId="2" applyNumberFormat="1" applyFont="1" applyFill="1" applyBorder="1" applyAlignment="1">
      <alignment horizontal="right" vertical="center" wrapText="1"/>
    </xf>
    <xf numFmtId="0" fontId="4" fillId="6" borderId="1" xfId="0" applyFont="1" applyFill="1" applyBorder="1"/>
    <xf numFmtId="0" fontId="4" fillId="2" borderId="0" xfId="0" applyFont="1" applyFill="1" applyBorder="1"/>
    <xf numFmtId="167" fontId="4" fillId="4" borderId="1" xfId="0" applyNumberFormat="1" applyFont="1" applyFill="1" applyBorder="1" applyAlignment="1">
      <alignment horizontal="center" vertical="center"/>
    </xf>
    <xf numFmtId="167" fontId="4" fillId="6" borderId="3" xfId="0" applyNumberFormat="1" applyFont="1" applyFill="1" applyBorder="1" applyAlignment="1">
      <alignment horizontal="center" vertical="center"/>
    </xf>
    <xf numFmtId="171" fontId="12" fillId="2" borderId="0" xfId="6" applyNumberFormat="1" applyFont="1" applyFill="1" applyAlignment="1">
      <alignment horizontal="right" vertical="center"/>
    </xf>
    <xf numFmtId="0" fontId="15" fillId="0" borderId="0" xfId="0" applyFont="1" applyAlignment="1">
      <alignment horizontal="left"/>
    </xf>
    <xf numFmtId="0" fontId="12" fillId="0" borderId="0" xfId="6" applyFont="1" applyAlignment="1">
      <alignment horizontal="left" vertical="center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14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wrapText="1"/>
    </xf>
    <xf numFmtId="167" fontId="4" fillId="6" borderId="3" xfId="0" applyNumberFormat="1" applyFont="1" applyFill="1" applyBorder="1" applyAlignment="1">
      <alignment horizontal="left" vertical="center"/>
    </xf>
    <xf numFmtId="167" fontId="4" fillId="4" borderId="3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167" fontId="4" fillId="6" borderId="3" xfId="0" applyNumberFormat="1" applyFont="1" applyFill="1" applyBorder="1" applyAlignment="1">
      <alignment horizontal="center" vertical="center" wrapText="1"/>
    </xf>
    <xf numFmtId="167" fontId="4" fillId="6" borderId="1" xfId="0" applyNumberFormat="1" applyFont="1" applyFill="1" applyBorder="1" applyAlignment="1">
      <alignment horizontal="left" vertical="center"/>
    </xf>
    <xf numFmtId="0" fontId="4" fillId="6" borderId="1" xfId="2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/>
    </xf>
    <xf numFmtId="0" fontId="4" fillId="6" borderId="3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6" borderId="3" xfId="2" applyFont="1" applyFill="1" applyBorder="1" applyAlignment="1">
      <alignment vertical="top" wrapText="1"/>
    </xf>
    <xf numFmtId="0" fontId="4" fillId="6" borderId="10" xfId="2" applyFont="1" applyFill="1" applyBorder="1" applyAlignment="1">
      <alignment vertical="top" wrapText="1"/>
    </xf>
    <xf numFmtId="0" fontId="4" fillId="6" borderId="10" xfId="2" applyFont="1" applyFill="1" applyBorder="1" applyAlignment="1">
      <alignment horizontal="center" vertical="center" wrapText="1"/>
    </xf>
    <xf numFmtId="167" fontId="6" fillId="6" borderId="3" xfId="0" applyNumberFormat="1" applyFont="1" applyFill="1" applyBorder="1" applyAlignment="1">
      <alignment horizontal="left" vertical="center"/>
    </xf>
    <xf numFmtId="0" fontId="4" fillId="6" borderId="9" xfId="0" applyFont="1" applyFill="1" applyBorder="1"/>
    <xf numFmtId="167" fontId="6" fillId="6" borderId="1" xfId="0" applyNumberFormat="1" applyFont="1" applyFill="1" applyBorder="1" applyAlignment="1">
      <alignment horizontal="left" vertical="center"/>
    </xf>
    <xf numFmtId="171" fontId="12" fillId="6" borderId="0" xfId="6" applyNumberFormat="1" applyFont="1" applyFill="1" applyAlignment="1">
      <alignment horizontal="left" vertical="center"/>
    </xf>
    <xf numFmtId="0" fontId="11" fillId="0" borderId="0" xfId="6" applyFont="1" applyAlignment="1">
      <alignment horizontal="center" vertical="center"/>
    </xf>
    <xf numFmtId="167" fontId="4" fillId="6" borderId="3" xfId="0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7" fontId="4" fillId="6" borderId="3" xfId="0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vertical="top" wrapText="1"/>
    </xf>
    <xf numFmtId="167" fontId="4" fillId="2" borderId="1" xfId="2" applyNumberFormat="1" applyFont="1" applyFill="1" applyBorder="1" applyAlignment="1">
      <alignment horizontal="center" vertical="top" wrapText="1"/>
    </xf>
    <xf numFmtId="167" fontId="4" fillId="2" borderId="1" xfId="2" applyNumberFormat="1" applyFont="1" applyFill="1" applyBorder="1" applyAlignment="1">
      <alignment horizontal="right" vertical="top" wrapText="1"/>
    </xf>
    <xf numFmtId="167" fontId="4" fillId="0" borderId="1" xfId="2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167" fontId="4" fillId="2" borderId="1" xfId="2" applyNumberFormat="1" applyFont="1" applyFill="1" applyBorder="1" applyAlignment="1">
      <alignment horizontal="left" vertical="top" wrapText="1"/>
    </xf>
    <xf numFmtId="170" fontId="4" fillId="2" borderId="0" xfId="0" applyNumberFormat="1" applyFont="1" applyFill="1"/>
    <xf numFmtId="167" fontId="4" fillId="2" borderId="0" xfId="0" applyNumberFormat="1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2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top" wrapText="1"/>
    </xf>
    <xf numFmtId="167" fontId="4" fillId="6" borderId="3" xfId="0" applyNumberFormat="1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center" vertical="center" wrapText="1"/>
    </xf>
    <xf numFmtId="165" fontId="4" fillId="6" borderId="3" xfId="1" applyNumberFormat="1" applyFont="1" applyFill="1" applyBorder="1" applyAlignment="1">
      <alignment vertical="top" wrapText="1"/>
    </xf>
    <xf numFmtId="167" fontId="4" fillId="6" borderId="1" xfId="2" applyNumberFormat="1" applyFont="1" applyFill="1" applyBorder="1" applyAlignment="1">
      <alignment vertical="top" wrapText="1"/>
    </xf>
    <xf numFmtId="165" fontId="4" fillId="6" borderId="2" xfId="1" applyNumberFormat="1" applyFont="1" applyFill="1" applyBorder="1" applyAlignment="1">
      <alignment vertical="top" wrapText="1"/>
    </xf>
    <xf numFmtId="167" fontId="4" fillId="6" borderId="1" xfId="2" applyNumberFormat="1" applyFont="1" applyFill="1" applyBorder="1" applyAlignment="1">
      <alignment horizontal="center" vertical="top" wrapText="1"/>
    </xf>
    <xf numFmtId="166" fontId="4" fillId="6" borderId="1" xfId="0" applyNumberFormat="1" applyFont="1" applyFill="1" applyBorder="1" applyAlignment="1">
      <alignment horizontal="center" vertical="center"/>
    </xf>
    <xf numFmtId="167" fontId="4" fillId="6" borderId="1" xfId="2" applyNumberFormat="1" applyFont="1" applyFill="1" applyBorder="1" applyAlignment="1">
      <alignment horizontal="center" vertical="center" wrapText="1"/>
    </xf>
    <xf numFmtId="165" fontId="4" fillId="6" borderId="1" xfId="2" applyNumberFormat="1" applyFont="1" applyFill="1" applyBorder="1" applyAlignment="1">
      <alignment vertical="center" wrapText="1"/>
    </xf>
    <xf numFmtId="0" fontId="4" fillId="6" borderId="1" xfId="2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0" xfId="0" applyFont="1" applyFill="1"/>
    <xf numFmtId="0" fontId="11" fillId="0" borderId="0" xfId="6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4" fillId="6" borderId="3" xfId="2" applyFont="1" applyFill="1" applyBorder="1" applyAlignment="1">
      <alignment horizontal="center" vertical="top" wrapText="1"/>
    </xf>
    <xf numFmtId="0" fontId="4" fillId="6" borderId="2" xfId="2" applyFont="1" applyFill="1" applyBorder="1" applyAlignment="1">
      <alignment horizontal="center" vertical="top" wrapText="1"/>
    </xf>
    <xf numFmtId="0" fontId="4" fillId="6" borderId="3" xfId="2" applyFont="1" applyFill="1" applyBorder="1" applyAlignment="1">
      <alignment horizontal="left" vertical="center" wrapText="1"/>
    </xf>
    <xf numFmtId="0" fontId="4" fillId="6" borderId="2" xfId="2" applyFont="1" applyFill="1" applyBorder="1" applyAlignment="1">
      <alignment horizontal="left" vertical="center" wrapText="1"/>
    </xf>
    <xf numFmtId="0" fontId="4" fillId="6" borderId="3" xfId="2" applyFont="1" applyFill="1" applyBorder="1" applyAlignment="1">
      <alignment horizontal="left" vertical="top" wrapText="1"/>
    </xf>
    <xf numFmtId="0" fontId="4" fillId="6" borderId="2" xfId="2" applyFont="1" applyFill="1" applyBorder="1" applyAlignment="1">
      <alignment horizontal="left" vertical="top" wrapText="1"/>
    </xf>
    <xf numFmtId="0" fontId="4" fillId="6" borderId="3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left" vertical="top" wrapText="1"/>
    </xf>
    <xf numFmtId="167" fontId="4" fillId="0" borderId="5" xfId="2" applyNumberFormat="1" applyFont="1" applyFill="1" applyBorder="1" applyAlignment="1">
      <alignment horizontal="left" vertical="top" wrapText="1"/>
    </xf>
    <xf numFmtId="0" fontId="4" fillId="6" borderId="1" xfId="2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top" wrapText="1"/>
    </xf>
    <xf numFmtId="0" fontId="4" fillId="6" borderId="1" xfId="2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6" borderId="10" xfId="2" applyFont="1" applyFill="1" applyBorder="1" applyAlignment="1">
      <alignment horizontal="left" vertical="center" wrapText="1"/>
    </xf>
    <xf numFmtId="0" fontId="4" fillId="6" borderId="10" xfId="2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167" fontId="4" fillId="6" borderId="3" xfId="0" applyNumberFormat="1" applyFont="1" applyFill="1" applyBorder="1" applyAlignment="1">
      <alignment horizontal="left" vertical="center"/>
    </xf>
    <xf numFmtId="167" fontId="4" fillId="6" borderId="2" xfId="0" applyNumberFormat="1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7" fontId="4" fillId="4" borderId="3" xfId="0" applyNumberFormat="1" applyFont="1" applyFill="1" applyBorder="1" applyAlignment="1">
      <alignment horizontal="left" vertical="center" wrapText="1"/>
    </xf>
    <xf numFmtId="167" fontId="4" fillId="4" borderId="2" xfId="0" applyNumberFormat="1" applyFont="1" applyFill="1" applyBorder="1" applyAlignment="1">
      <alignment horizontal="left" vertical="center" wrapText="1"/>
    </xf>
    <xf numFmtId="167" fontId="4" fillId="4" borderId="3" xfId="0" applyNumberFormat="1" applyFont="1" applyFill="1" applyBorder="1" applyAlignment="1">
      <alignment vertical="center" wrapText="1"/>
    </xf>
    <xf numFmtId="167" fontId="4" fillId="4" borderId="2" xfId="0" applyNumberFormat="1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67" fontId="4" fillId="6" borderId="3" xfId="0" applyNumberFormat="1" applyFont="1" applyFill="1" applyBorder="1" applyAlignment="1">
      <alignment horizontal="left" vertical="center" wrapText="1"/>
    </xf>
    <xf numFmtId="167" fontId="4" fillId="6" borderId="2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167" fontId="4" fillId="6" borderId="3" xfId="0" applyNumberFormat="1" applyFont="1" applyFill="1" applyBorder="1" applyAlignment="1">
      <alignment vertical="center" wrapText="1"/>
    </xf>
    <xf numFmtId="167" fontId="4" fillId="6" borderId="2" xfId="0" applyNumberFormat="1" applyFont="1" applyFill="1" applyBorder="1" applyAlignment="1">
      <alignment vertical="center" wrapText="1"/>
    </xf>
    <xf numFmtId="164" fontId="4" fillId="6" borderId="1" xfId="2" applyNumberFormat="1" applyFont="1" applyFill="1" applyBorder="1" applyAlignment="1">
      <alignment horizontal="center" vertical="center" wrapText="1"/>
    </xf>
    <xf numFmtId="164" fontId="4" fillId="6" borderId="3" xfId="2" applyNumberFormat="1" applyFont="1" applyFill="1" applyBorder="1" applyAlignment="1">
      <alignment horizontal="center" vertical="center" wrapText="1"/>
    </xf>
    <xf numFmtId="164" fontId="4" fillId="6" borderId="2" xfId="2" applyNumberFormat="1" applyFont="1" applyFill="1" applyBorder="1" applyAlignment="1">
      <alignment horizontal="center" vertical="center" wrapText="1"/>
    </xf>
    <xf numFmtId="164" fontId="4" fillId="6" borderId="3" xfId="2" applyNumberFormat="1" applyFont="1" applyFill="1" applyBorder="1" applyAlignment="1">
      <alignment horizontal="left" vertical="center" wrapText="1"/>
    </xf>
    <xf numFmtId="164" fontId="4" fillId="6" borderId="2" xfId="2" applyNumberFormat="1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vertical="top"/>
    </xf>
    <xf numFmtId="164" fontId="4" fillId="6" borderId="1" xfId="2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top"/>
    </xf>
    <xf numFmtId="167" fontId="4" fillId="4" borderId="1" xfId="0" applyNumberFormat="1" applyFont="1" applyFill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_Book3" xfId="5"/>
    <cellStyle name="Normale_EXCMTF" xfId="3"/>
    <cellStyle name="Обычный 2" xfId="2"/>
    <cellStyle name="Обычный 2 2" xfId="8"/>
    <cellStyle name="Обычный 3" xfId="6"/>
    <cellStyle name="Обычный 7" xfId="4"/>
    <cellStyle name="Финансовый 2" xfId="7"/>
  </cellStyles>
  <dxfs count="0"/>
  <tableStyles count="0" defaultTableStyle="TableStyleMedium2" defaultPivotStyle="PivotStyleLight16"/>
  <colors>
    <mruColors>
      <color rgb="FFFFFF99"/>
      <color rgb="FFFF66FF"/>
      <color rgb="FFFF5050"/>
      <color rgb="FFFF7C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@E%20Consultan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B17" sqref="B17"/>
    </sheetView>
  </sheetViews>
  <sheetFormatPr defaultRowHeight="15.75" x14ac:dyDescent="0.2"/>
  <cols>
    <col min="1" max="1" width="18.42578125" style="32" customWidth="1"/>
    <col min="2" max="2" width="54" style="32" customWidth="1"/>
    <col min="3" max="3" width="9.140625" style="32"/>
    <col min="4" max="4" width="11.42578125" style="32" customWidth="1"/>
    <col min="5" max="5" width="9.140625" style="32"/>
    <col min="6" max="6" width="8.28515625" style="32" customWidth="1"/>
    <col min="7" max="7" width="23" style="32" bestFit="1" customWidth="1"/>
    <col min="8" max="253" width="9.140625" style="32"/>
    <col min="254" max="254" width="18.42578125" style="32" customWidth="1"/>
    <col min="255" max="255" width="60.42578125" style="32" bestFit="1" customWidth="1"/>
    <col min="256" max="259" width="9.140625" style="32"/>
    <col min="260" max="260" width="11.85546875" style="32" customWidth="1"/>
    <col min="261" max="262" width="9.140625" style="32"/>
    <col min="263" max="263" width="23" style="32" bestFit="1" customWidth="1"/>
    <col min="264" max="509" width="9.140625" style="32"/>
    <col min="510" max="510" width="18.42578125" style="32" customWidth="1"/>
    <col min="511" max="511" width="60.42578125" style="32" bestFit="1" customWidth="1"/>
    <col min="512" max="515" width="9.140625" style="32"/>
    <col min="516" max="516" width="11.85546875" style="32" customWidth="1"/>
    <col min="517" max="518" width="9.140625" style="32"/>
    <col min="519" max="519" width="23" style="32" bestFit="1" customWidth="1"/>
    <col min="520" max="765" width="9.140625" style="32"/>
    <col min="766" max="766" width="18.42578125" style="32" customWidth="1"/>
    <col min="767" max="767" width="60.42578125" style="32" bestFit="1" customWidth="1"/>
    <col min="768" max="771" width="9.140625" style="32"/>
    <col min="772" max="772" width="11.85546875" style="32" customWidth="1"/>
    <col min="773" max="774" width="9.140625" style="32"/>
    <col min="775" max="775" width="23" style="32" bestFit="1" customWidth="1"/>
    <col min="776" max="1021" width="9.140625" style="32"/>
    <col min="1022" max="1022" width="18.42578125" style="32" customWidth="1"/>
    <col min="1023" max="1023" width="60.42578125" style="32" bestFit="1" customWidth="1"/>
    <col min="1024" max="1027" width="9.140625" style="32"/>
    <col min="1028" max="1028" width="11.85546875" style="32" customWidth="1"/>
    <col min="1029" max="1030" width="9.140625" style="32"/>
    <col min="1031" max="1031" width="23" style="32" bestFit="1" customWidth="1"/>
    <col min="1032" max="1277" width="9.140625" style="32"/>
    <col min="1278" max="1278" width="18.42578125" style="32" customWidth="1"/>
    <col min="1279" max="1279" width="60.42578125" style="32" bestFit="1" customWidth="1"/>
    <col min="1280" max="1283" width="9.140625" style="32"/>
    <col min="1284" max="1284" width="11.85546875" style="32" customWidth="1"/>
    <col min="1285" max="1286" width="9.140625" style="32"/>
    <col min="1287" max="1287" width="23" style="32" bestFit="1" customWidth="1"/>
    <col min="1288" max="1533" width="9.140625" style="32"/>
    <col min="1534" max="1534" width="18.42578125" style="32" customWidth="1"/>
    <col min="1535" max="1535" width="60.42578125" style="32" bestFit="1" customWidth="1"/>
    <col min="1536" max="1539" width="9.140625" style="32"/>
    <col min="1540" max="1540" width="11.85546875" style="32" customWidth="1"/>
    <col min="1541" max="1542" width="9.140625" style="32"/>
    <col min="1543" max="1543" width="23" style="32" bestFit="1" customWidth="1"/>
    <col min="1544" max="1789" width="9.140625" style="32"/>
    <col min="1790" max="1790" width="18.42578125" style="32" customWidth="1"/>
    <col min="1791" max="1791" width="60.42578125" style="32" bestFit="1" customWidth="1"/>
    <col min="1792" max="1795" width="9.140625" style="32"/>
    <col min="1796" max="1796" width="11.85546875" style="32" customWidth="1"/>
    <col min="1797" max="1798" width="9.140625" style="32"/>
    <col min="1799" max="1799" width="23" style="32" bestFit="1" customWidth="1"/>
    <col min="1800" max="2045" width="9.140625" style="32"/>
    <col min="2046" max="2046" width="18.42578125" style="32" customWidth="1"/>
    <col min="2047" max="2047" width="60.42578125" style="32" bestFit="1" customWidth="1"/>
    <col min="2048" max="2051" width="9.140625" style="32"/>
    <col min="2052" max="2052" width="11.85546875" style="32" customWidth="1"/>
    <col min="2053" max="2054" width="9.140625" style="32"/>
    <col min="2055" max="2055" width="23" style="32" bestFit="1" customWidth="1"/>
    <col min="2056" max="2301" width="9.140625" style="32"/>
    <col min="2302" max="2302" width="18.42578125" style="32" customWidth="1"/>
    <col min="2303" max="2303" width="60.42578125" style="32" bestFit="1" customWidth="1"/>
    <col min="2304" max="2307" width="9.140625" style="32"/>
    <col min="2308" max="2308" width="11.85546875" style="32" customWidth="1"/>
    <col min="2309" max="2310" width="9.140625" style="32"/>
    <col min="2311" max="2311" width="23" style="32" bestFit="1" customWidth="1"/>
    <col min="2312" max="2557" width="9.140625" style="32"/>
    <col min="2558" max="2558" width="18.42578125" style="32" customWidth="1"/>
    <col min="2559" max="2559" width="60.42578125" style="32" bestFit="1" customWidth="1"/>
    <col min="2560" max="2563" width="9.140625" style="32"/>
    <col min="2564" max="2564" width="11.85546875" style="32" customWidth="1"/>
    <col min="2565" max="2566" width="9.140625" style="32"/>
    <col min="2567" max="2567" width="23" style="32" bestFit="1" customWidth="1"/>
    <col min="2568" max="2813" width="9.140625" style="32"/>
    <col min="2814" max="2814" width="18.42578125" style="32" customWidth="1"/>
    <col min="2815" max="2815" width="60.42578125" style="32" bestFit="1" customWidth="1"/>
    <col min="2816" max="2819" width="9.140625" style="32"/>
    <col min="2820" max="2820" width="11.85546875" style="32" customWidth="1"/>
    <col min="2821" max="2822" width="9.140625" style="32"/>
    <col min="2823" max="2823" width="23" style="32" bestFit="1" customWidth="1"/>
    <col min="2824" max="3069" width="9.140625" style="32"/>
    <col min="3070" max="3070" width="18.42578125" style="32" customWidth="1"/>
    <col min="3071" max="3071" width="60.42578125" style="32" bestFit="1" customWidth="1"/>
    <col min="3072" max="3075" width="9.140625" style="32"/>
    <col min="3076" max="3076" width="11.85546875" style="32" customWidth="1"/>
    <col min="3077" max="3078" width="9.140625" style="32"/>
    <col min="3079" max="3079" width="23" style="32" bestFit="1" customWidth="1"/>
    <col min="3080" max="3325" width="9.140625" style="32"/>
    <col min="3326" max="3326" width="18.42578125" style="32" customWidth="1"/>
    <col min="3327" max="3327" width="60.42578125" style="32" bestFit="1" customWidth="1"/>
    <col min="3328" max="3331" width="9.140625" style="32"/>
    <col min="3332" max="3332" width="11.85546875" style="32" customWidth="1"/>
    <col min="3333" max="3334" width="9.140625" style="32"/>
    <col min="3335" max="3335" width="23" style="32" bestFit="1" customWidth="1"/>
    <col min="3336" max="3581" width="9.140625" style="32"/>
    <col min="3582" max="3582" width="18.42578125" style="32" customWidth="1"/>
    <col min="3583" max="3583" width="60.42578125" style="32" bestFit="1" customWidth="1"/>
    <col min="3584" max="3587" width="9.140625" style="32"/>
    <col min="3588" max="3588" width="11.85546875" style="32" customWidth="1"/>
    <col min="3589" max="3590" width="9.140625" style="32"/>
    <col min="3591" max="3591" width="23" style="32" bestFit="1" customWidth="1"/>
    <col min="3592" max="3837" width="9.140625" style="32"/>
    <col min="3838" max="3838" width="18.42578125" style="32" customWidth="1"/>
    <col min="3839" max="3839" width="60.42578125" style="32" bestFit="1" customWidth="1"/>
    <col min="3840" max="3843" width="9.140625" style="32"/>
    <col min="3844" max="3844" width="11.85546875" style="32" customWidth="1"/>
    <col min="3845" max="3846" width="9.140625" style="32"/>
    <col min="3847" max="3847" width="23" style="32" bestFit="1" customWidth="1"/>
    <col min="3848" max="4093" width="9.140625" style="32"/>
    <col min="4094" max="4094" width="18.42578125" style="32" customWidth="1"/>
    <col min="4095" max="4095" width="60.42578125" style="32" bestFit="1" customWidth="1"/>
    <col min="4096" max="4099" width="9.140625" style="32"/>
    <col min="4100" max="4100" width="11.85546875" style="32" customWidth="1"/>
    <col min="4101" max="4102" width="9.140625" style="32"/>
    <col min="4103" max="4103" width="23" style="32" bestFit="1" customWidth="1"/>
    <col min="4104" max="4349" width="9.140625" style="32"/>
    <col min="4350" max="4350" width="18.42578125" style="32" customWidth="1"/>
    <col min="4351" max="4351" width="60.42578125" style="32" bestFit="1" customWidth="1"/>
    <col min="4352" max="4355" width="9.140625" style="32"/>
    <col min="4356" max="4356" width="11.85546875" style="32" customWidth="1"/>
    <col min="4357" max="4358" width="9.140625" style="32"/>
    <col min="4359" max="4359" width="23" style="32" bestFit="1" customWidth="1"/>
    <col min="4360" max="4605" width="9.140625" style="32"/>
    <col min="4606" max="4606" width="18.42578125" style="32" customWidth="1"/>
    <col min="4607" max="4607" width="60.42578125" style="32" bestFit="1" customWidth="1"/>
    <col min="4608" max="4611" width="9.140625" style="32"/>
    <col min="4612" max="4612" width="11.85546875" style="32" customWidth="1"/>
    <col min="4613" max="4614" width="9.140625" style="32"/>
    <col min="4615" max="4615" width="23" style="32" bestFit="1" customWidth="1"/>
    <col min="4616" max="4861" width="9.140625" style="32"/>
    <col min="4862" max="4862" width="18.42578125" style="32" customWidth="1"/>
    <col min="4863" max="4863" width="60.42578125" style="32" bestFit="1" customWidth="1"/>
    <col min="4864" max="4867" width="9.140625" style="32"/>
    <col min="4868" max="4868" width="11.85546875" style="32" customWidth="1"/>
    <col min="4869" max="4870" width="9.140625" style="32"/>
    <col min="4871" max="4871" width="23" style="32" bestFit="1" customWidth="1"/>
    <col min="4872" max="5117" width="9.140625" style="32"/>
    <col min="5118" max="5118" width="18.42578125" style="32" customWidth="1"/>
    <col min="5119" max="5119" width="60.42578125" style="32" bestFit="1" customWidth="1"/>
    <col min="5120" max="5123" width="9.140625" style="32"/>
    <col min="5124" max="5124" width="11.85546875" style="32" customWidth="1"/>
    <col min="5125" max="5126" width="9.140625" style="32"/>
    <col min="5127" max="5127" width="23" style="32" bestFit="1" customWidth="1"/>
    <col min="5128" max="5373" width="9.140625" style="32"/>
    <col min="5374" max="5374" width="18.42578125" style="32" customWidth="1"/>
    <col min="5375" max="5375" width="60.42578125" style="32" bestFit="1" customWidth="1"/>
    <col min="5376" max="5379" width="9.140625" style="32"/>
    <col min="5380" max="5380" width="11.85546875" style="32" customWidth="1"/>
    <col min="5381" max="5382" width="9.140625" style="32"/>
    <col min="5383" max="5383" width="23" style="32" bestFit="1" customWidth="1"/>
    <col min="5384" max="5629" width="9.140625" style="32"/>
    <col min="5630" max="5630" width="18.42578125" style="32" customWidth="1"/>
    <col min="5631" max="5631" width="60.42578125" style="32" bestFit="1" customWidth="1"/>
    <col min="5632" max="5635" width="9.140625" style="32"/>
    <col min="5636" max="5636" width="11.85546875" style="32" customWidth="1"/>
    <col min="5637" max="5638" width="9.140625" style="32"/>
    <col min="5639" max="5639" width="23" style="32" bestFit="1" customWidth="1"/>
    <col min="5640" max="5885" width="9.140625" style="32"/>
    <col min="5886" max="5886" width="18.42578125" style="32" customWidth="1"/>
    <col min="5887" max="5887" width="60.42578125" style="32" bestFit="1" customWidth="1"/>
    <col min="5888" max="5891" width="9.140625" style="32"/>
    <col min="5892" max="5892" width="11.85546875" style="32" customWidth="1"/>
    <col min="5893" max="5894" width="9.140625" style="32"/>
    <col min="5895" max="5895" width="23" style="32" bestFit="1" customWidth="1"/>
    <col min="5896" max="6141" width="9.140625" style="32"/>
    <col min="6142" max="6142" width="18.42578125" style="32" customWidth="1"/>
    <col min="6143" max="6143" width="60.42578125" style="32" bestFit="1" customWidth="1"/>
    <col min="6144" max="6147" width="9.140625" style="32"/>
    <col min="6148" max="6148" width="11.85546875" style="32" customWidth="1"/>
    <col min="6149" max="6150" width="9.140625" style="32"/>
    <col min="6151" max="6151" width="23" style="32" bestFit="1" customWidth="1"/>
    <col min="6152" max="6397" width="9.140625" style="32"/>
    <col min="6398" max="6398" width="18.42578125" style="32" customWidth="1"/>
    <col min="6399" max="6399" width="60.42578125" style="32" bestFit="1" customWidth="1"/>
    <col min="6400" max="6403" width="9.140625" style="32"/>
    <col min="6404" max="6404" width="11.85546875" style="32" customWidth="1"/>
    <col min="6405" max="6406" width="9.140625" style="32"/>
    <col min="6407" max="6407" width="23" style="32" bestFit="1" customWidth="1"/>
    <col min="6408" max="6653" width="9.140625" style="32"/>
    <col min="6654" max="6654" width="18.42578125" style="32" customWidth="1"/>
    <col min="6655" max="6655" width="60.42578125" style="32" bestFit="1" customWidth="1"/>
    <col min="6656" max="6659" width="9.140625" style="32"/>
    <col min="6660" max="6660" width="11.85546875" style="32" customWidth="1"/>
    <col min="6661" max="6662" width="9.140625" style="32"/>
    <col min="6663" max="6663" width="23" style="32" bestFit="1" customWidth="1"/>
    <col min="6664" max="6909" width="9.140625" style="32"/>
    <col min="6910" max="6910" width="18.42578125" style="32" customWidth="1"/>
    <col min="6911" max="6911" width="60.42578125" style="32" bestFit="1" customWidth="1"/>
    <col min="6912" max="6915" width="9.140625" style="32"/>
    <col min="6916" max="6916" width="11.85546875" style="32" customWidth="1"/>
    <col min="6917" max="6918" width="9.140625" style="32"/>
    <col min="6919" max="6919" width="23" style="32" bestFit="1" customWidth="1"/>
    <col min="6920" max="7165" width="9.140625" style="32"/>
    <col min="7166" max="7166" width="18.42578125" style="32" customWidth="1"/>
    <col min="7167" max="7167" width="60.42578125" style="32" bestFit="1" customWidth="1"/>
    <col min="7168" max="7171" width="9.140625" style="32"/>
    <col min="7172" max="7172" width="11.85546875" style="32" customWidth="1"/>
    <col min="7173" max="7174" width="9.140625" style="32"/>
    <col min="7175" max="7175" width="23" style="32" bestFit="1" customWidth="1"/>
    <col min="7176" max="7421" width="9.140625" style="32"/>
    <col min="7422" max="7422" width="18.42578125" style="32" customWidth="1"/>
    <col min="7423" max="7423" width="60.42578125" style="32" bestFit="1" customWidth="1"/>
    <col min="7424" max="7427" width="9.140625" style="32"/>
    <col min="7428" max="7428" width="11.85546875" style="32" customWidth="1"/>
    <col min="7429" max="7430" width="9.140625" style="32"/>
    <col min="7431" max="7431" width="23" style="32" bestFit="1" customWidth="1"/>
    <col min="7432" max="7677" width="9.140625" style="32"/>
    <col min="7678" max="7678" width="18.42578125" style="32" customWidth="1"/>
    <col min="7679" max="7679" width="60.42578125" style="32" bestFit="1" customWidth="1"/>
    <col min="7680" max="7683" width="9.140625" style="32"/>
    <col min="7684" max="7684" width="11.85546875" style="32" customWidth="1"/>
    <col min="7685" max="7686" width="9.140625" style="32"/>
    <col min="7687" max="7687" width="23" style="32" bestFit="1" customWidth="1"/>
    <col min="7688" max="7933" width="9.140625" style="32"/>
    <col min="7934" max="7934" width="18.42578125" style="32" customWidth="1"/>
    <col min="7935" max="7935" width="60.42578125" style="32" bestFit="1" customWidth="1"/>
    <col min="7936" max="7939" width="9.140625" style="32"/>
    <col min="7940" max="7940" width="11.85546875" style="32" customWidth="1"/>
    <col min="7941" max="7942" width="9.140625" style="32"/>
    <col min="7943" max="7943" width="23" style="32" bestFit="1" customWidth="1"/>
    <col min="7944" max="8189" width="9.140625" style="32"/>
    <col min="8190" max="8190" width="18.42578125" style="32" customWidth="1"/>
    <col min="8191" max="8191" width="60.42578125" style="32" bestFit="1" customWidth="1"/>
    <col min="8192" max="8195" width="9.140625" style="32"/>
    <col min="8196" max="8196" width="11.85546875" style="32" customWidth="1"/>
    <col min="8197" max="8198" width="9.140625" style="32"/>
    <col min="8199" max="8199" width="23" style="32" bestFit="1" customWidth="1"/>
    <col min="8200" max="8445" width="9.140625" style="32"/>
    <col min="8446" max="8446" width="18.42578125" style="32" customWidth="1"/>
    <col min="8447" max="8447" width="60.42578125" style="32" bestFit="1" customWidth="1"/>
    <col min="8448" max="8451" width="9.140625" style="32"/>
    <col min="8452" max="8452" width="11.85546875" style="32" customWidth="1"/>
    <col min="8453" max="8454" width="9.140625" style="32"/>
    <col min="8455" max="8455" width="23" style="32" bestFit="1" customWidth="1"/>
    <col min="8456" max="8701" width="9.140625" style="32"/>
    <col min="8702" max="8702" width="18.42578125" style="32" customWidth="1"/>
    <col min="8703" max="8703" width="60.42578125" style="32" bestFit="1" customWidth="1"/>
    <col min="8704" max="8707" width="9.140625" style="32"/>
    <col min="8708" max="8708" width="11.85546875" style="32" customWidth="1"/>
    <col min="8709" max="8710" width="9.140625" style="32"/>
    <col min="8711" max="8711" width="23" style="32" bestFit="1" customWidth="1"/>
    <col min="8712" max="8957" width="9.140625" style="32"/>
    <col min="8958" max="8958" width="18.42578125" style="32" customWidth="1"/>
    <col min="8959" max="8959" width="60.42578125" style="32" bestFit="1" customWidth="1"/>
    <col min="8960" max="8963" width="9.140625" style="32"/>
    <col min="8964" max="8964" width="11.85546875" style="32" customWidth="1"/>
    <col min="8965" max="8966" width="9.140625" style="32"/>
    <col min="8967" max="8967" width="23" style="32" bestFit="1" customWidth="1"/>
    <col min="8968" max="9213" width="9.140625" style="32"/>
    <col min="9214" max="9214" width="18.42578125" style="32" customWidth="1"/>
    <col min="9215" max="9215" width="60.42578125" style="32" bestFit="1" customWidth="1"/>
    <col min="9216" max="9219" width="9.140625" style="32"/>
    <col min="9220" max="9220" width="11.85546875" style="32" customWidth="1"/>
    <col min="9221" max="9222" width="9.140625" style="32"/>
    <col min="9223" max="9223" width="23" style="32" bestFit="1" customWidth="1"/>
    <col min="9224" max="9469" width="9.140625" style="32"/>
    <col min="9470" max="9470" width="18.42578125" style="32" customWidth="1"/>
    <col min="9471" max="9471" width="60.42578125" style="32" bestFit="1" customWidth="1"/>
    <col min="9472" max="9475" width="9.140625" style="32"/>
    <col min="9476" max="9476" width="11.85546875" style="32" customWidth="1"/>
    <col min="9477" max="9478" width="9.140625" style="32"/>
    <col min="9479" max="9479" width="23" style="32" bestFit="1" customWidth="1"/>
    <col min="9480" max="9725" width="9.140625" style="32"/>
    <col min="9726" max="9726" width="18.42578125" style="32" customWidth="1"/>
    <col min="9727" max="9727" width="60.42578125" style="32" bestFit="1" customWidth="1"/>
    <col min="9728" max="9731" width="9.140625" style="32"/>
    <col min="9732" max="9732" width="11.85546875" style="32" customWidth="1"/>
    <col min="9733" max="9734" width="9.140625" style="32"/>
    <col min="9735" max="9735" width="23" style="32" bestFit="1" customWidth="1"/>
    <col min="9736" max="9981" width="9.140625" style="32"/>
    <col min="9982" max="9982" width="18.42578125" style="32" customWidth="1"/>
    <col min="9983" max="9983" width="60.42578125" style="32" bestFit="1" customWidth="1"/>
    <col min="9984" max="9987" width="9.140625" style="32"/>
    <col min="9988" max="9988" width="11.85546875" style="32" customWidth="1"/>
    <col min="9989" max="9990" width="9.140625" style="32"/>
    <col min="9991" max="9991" width="23" style="32" bestFit="1" customWidth="1"/>
    <col min="9992" max="10237" width="9.140625" style="32"/>
    <col min="10238" max="10238" width="18.42578125" style="32" customWidth="1"/>
    <col min="10239" max="10239" width="60.42578125" style="32" bestFit="1" customWidth="1"/>
    <col min="10240" max="10243" width="9.140625" style="32"/>
    <col min="10244" max="10244" width="11.85546875" style="32" customWidth="1"/>
    <col min="10245" max="10246" width="9.140625" style="32"/>
    <col min="10247" max="10247" width="23" style="32" bestFit="1" customWidth="1"/>
    <col min="10248" max="10493" width="9.140625" style="32"/>
    <col min="10494" max="10494" width="18.42578125" style="32" customWidth="1"/>
    <col min="10495" max="10495" width="60.42578125" style="32" bestFit="1" customWidth="1"/>
    <col min="10496" max="10499" width="9.140625" style="32"/>
    <col min="10500" max="10500" width="11.85546875" style="32" customWidth="1"/>
    <col min="10501" max="10502" width="9.140625" style="32"/>
    <col min="10503" max="10503" width="23" style="32" bestFit="1" customWidth="1"/>
    <col min="10504" max="10749" width="9.140625" style="32"/>
    <col min="10750" max="10750" width="18.42578125" style="32" customWidth="1"/>
    <col min="10751" max="10751" width="60.42578125" style="32" bestFit="1" customWidth="1"/>
    <col min="10752" max="10755" width="9.140625" style="32"/>
    <col min="10756" max="10756" width="11.85546875" style="32" customWidth="1"/>
    <col min="10757" max="10758" width="9.140625" style="32"/>
    <col min="10759" max="10759" width="23" style="32" bestFit="1" customWidth="1"/>
    <col min="10760" max="11005" width="9.140625" style="32"/>
    <col min="11006" max="11006" width="18.42578125" style="32" customWidth="1"/>
    <col min="11007" max="11007" width="60.42578125" style="32" bestFit="1" customWidth="1"/>
    <col min="11008" max="11011" width="9.140625" style="32"/>
    <col min="11012" max="11012" width="11.85546875" style="32" customWidth="1"/>
    <col min="11013" max="11014" width="9.140625" style="32"/>
    <col min="11015" max="11015" width="23" style="32" bestFit="1" customWidth="1"/>
    <col min="11016" max="11261" width="9.140625" style="32"/>
    <col min="11262" max="11262" width="18.42578125" style="32" customWidth="1"/>
    <col min="11263" max="11263" width="60.42578125" style="32" bestFit="1" customWidth="1"/>
    <col min="11264" max="11267" width="9.140625" style="32"/>
    <col min="11268" max="11268" width="11.85546875" style="32" customWidth="1"/>
    <col min="11269" max="11270" width="9.140625" style="32"/>
    <col min="11271" max="11271" width="23" style="32" bestFit="1" customWidth="1"/>
    <col min="11272" max="11517" width="9.140625" style="32"/>
    <col min="11518" max="11518" width="18.42578125" style="32" customWidth="1"/>
    <col min="11519" max="11519" width="60.42578125" style="32" bestFit="1" customWidth="1"/>
    <col min="11520" max="11523" width="9.140625" style="32"/>
    <col min="11524" max="11524" width="11.85546875" style="32" customWidth="1"/>
    <col min="11525" max="11526" width="9.140625" style="32"/>
    <col min="11527" max="11527" width="23" style="32" bestFit="1" customWidth="1"/>
    <col min="11528" max="11773" width="9.140625" style="32"/>
    <col min="11774" max="11774" width="18.42578125" style="32" customWidth="1"/>
    <col min="11775" max="11775" width="60.42578125" style="32" bestFit="1" customWidth="1"/>
    <col min="11776" max="11779" width="9.140625" style="32"/>
    <col min="11780" max="11780" width="11.85546875" style="32" customWidth="1"/>
    <col min="11781" max="11782" width="9.140625" style="32"/>
    <col min="11783" max="11783" width="23" style="32" bestFit="1" customWidth="1"/>
    <col min="11784" max="12029" width="9.140625" style="32"/>
    <col min="12030" max="12030" width="18.42578125" style="32" customWidth="1"/>
    <col min="12031" max="12031" width="60.42578125" style="32" bestFit="1" customWidth="1"/>
    <col min="12032" max="12035" width="9.140625" style="32"/>
    <col min="12036" max="12036" width="11.85546875" style="32" customWidth="1"/>
    <col min="12037" max="12038" width="9.140625" style="32"/>
    <col min="12039" max="12039" width="23" style="32" bestFit="1" customWidth="1"/>
    <col min="12040" max="12285" width="9.140625" style="32"/>
    <col min="12286" max="12286" width="18.42578125" style="32" customWidth="1"/>
    <col min="12287" max="12287" width="60.42578125" style="32" bestFit="1" customWidth="1"/>
    <col min="12288" max="12291" width="9.140625" style="32"/>
    <col min="12292" max="12292" width="11.85546875" style="32" customWidth="1"/>
    <col min="12293" max="12294" width="9.140625" style="32"/>
    <col min="12295" max="12295" width="23" style="32" bestFit="1" customWidth="1"/>
    <col min="12296" max="12541" width="9.140625" style="32"/>
    <col min="12542" max="12542" width="18.42578125" style="32" customWidth="1"/>
    <col min="12543" max="12543" width="60.42578125" style="32" bestFit="1" customWidth="1"/>
    <col min="12544" max="12547" width="9.140625" style="32"/>
    <col min="12548" max="12548" width="11.85546875" style="32" customWidth="1"/>
    <col min="12549" max="12550" width="9.140625" style="32"/>
    <col min="12551" max="12551" width="23" style="32" bestFit="1" customWidth="1"/>
    <col min="12552" max="12797" width="9.140625" style="32"/>
    <col min="12798" max="12798" width="18.42578125" style="32" customWidth="1"/>
    <col min="12799" max="12799" width="60.42578125" style="32" bestFit="1" customWidth="1"/>
    <col min="12800" max="12803" width="9.140625" style="32"/>
    <col min="12804" max="12804" width="11.85546875" style="32" customWidth="1"/>
    <col min="12805" max="12806" width="9.140625" style="32"/>
    <col min="12807" max="12807" width="23" style="32" bestFit="1" customWidth="1"/>
    <col min="12808" max="13053" width="9.140625" style="32"/>
    <col min="13054" max="13054" width="18.42578125" style="32" customWidth="1"/>
    <col min="13055" max="13055" width="60.42578125" style="32" bestFit="1" customWidth="1"/>
    <col min="13056" max="13059" width="9.140625" style="32"/>
    <col min="13060" max="13060" width="11.85546875" style="32" customWidth="1"/>
    <col min="13061" max="13062" width="9.140625" style="32"/>
    <col min="13063" max="13063" width="23" style="32" bestFit="1" customWidth="1"/>
    <col min="13064" max="13309" width="9.140625" style="32"/>
    <col min="13310" max="13310" width="18.42578125" style="32" customWidth="1"/>
    <col min="13311" max="13311" width="60.42578125" style="32" bestFit="1" customWidth="1"/>
    <col min="13312" max="13315" width="9.140625" style="32"/>
    <col min="13316" max="13316" width="11.85546875" style="32" customWidth="1"/>
    <col min="13317" max="13318" width="9.140625" style="32"/>
    <col min="13319" max="13319" width="23" style="32" bestFit="1" customWidth="1"/>
    <col min="13320" max="13565" width="9.140625" style="32"/>
    <col min="13566" max="13566" width="18.42578125" style="32" customWidth="1"/>
    <col min="13567" max="13567" width="60.42578125" style="32" bestFit="1" customWidth="1"/>
    <col min="13568" max="13571" width="9.140625" style="32"/>
    <col min="13572" max="13572" width="11.85546875" style="32" customWidth="1"/>
    <col min="13573" max="13574" width="9.140625" style="32"/>
    <col min="13575" max="13575" width="23" style="32" bestFit="1" customWidth="1"/>
    <col min="13576" max="13821" width="9.140625" style="32"/>
    <col min="13822" max="13822" width="18.42578125" style="32" customWidth="1"/>
    <col min="13823" max="13823" width="60.42578125" style="32" bestFit="1" customWidth="1"/>
    <col min="13824" max="13827" width="9.140625" style="32"/>
    <col min="13828" max="13828" width="11.85546875" style="32" customWidth="1"/>
    <col min="13829" max="13830" width="9.140625" style="32"/>
    <col min="13831" max="13831" width="23" style="32" bestFit="1" customWidth="1"/>
    <col min="13832" max="14077" width="9.140625" style="32"/>
    <col min="14078" max="14078" width="18.42578125" style="32" customWidth="1"/>
    <col min="14079" max="14079" width="60.42578125" style="32" bestFit="1" customWidth="1"/>
    <col min="14080" max="14083" width="9.140625" style="32"/>
    <col min="14084" max="14084" width="11.85546875" style="32" customWidth="1"/>
    <col min="14085" max="14086" width="9.140625" style="32"/>
    <col min="14087" max="14087" width="23" style="32" bestFit="1" customWidth="1"/>
    <col min="14088" max="14333" width="9.140625" style="32"/>
    <col min="14334" max="14334" width="18.42578125" style="32" customWidth="1"/>
    <col min="14335" max="14335" width="60.42578125" style="32" bestFit="1" customWidth="1"/>
    <col min="14336" max="14339" width="9.140625" style="32"/>
    <col min="14340" max="14340" width="11.85546875" style="32" customWidth="1"/>
    <col min="14341" max="14342" width="9.140625" style="32"/>
    <col min="14343" max="14343" width="23" style="32" bestFit="1" customWidth="1"/>
    <col min="14344" max="14589" width="9.140625" style="32"/>
    <col min="14590" max="14590" width="18.42578125" style="32" customWidth="1"/>
    <col min="14591" max="14591" width="60.42578125" style="32" bestFit="1" customWidth="1"/>
    <col min="14592" max="14595" width="9.140625" style="32"/>
    <col min="14596" max="14596" width="11.85546875" style="32" customWidth="1"/>
    <col min="14597" max="14598" width="9.140625" style="32"/>
    <col min="14599" max="14599" width="23" style="32" bestFit="1" customWidth="1"/>
    <col min="14600" max="14845" width="9.140625" style="32"/>
    <col min="14846" max="14846" width="18.42578125" style="32" customWidth="1"/>
    <col min="14847" max="14847" width="60.42578125" style="32" bestFit="1" customWidth="1"/>
    <col min="14848" max="14851" width="9.140625" style="32"/>
    <col min="14852" max="14852" width="11.85546875" style="32" customWidth="1"/>
    <col min="14853" max="14854" width="9.140625" style="32"/>
    <col min="14855" max="14855" width="23" style="32" bestFit="1" customWidth="1"/>
    <col min="14856" max="15101" width="9.140625" style="32"/>
    <col min="15102" max="15102" width="18.42578125" style="32" customWidth="1"/>
    <col min="15103" max="15103" width="60.42578125" style="32" bestFit="1" customWidth="1"/>
    <col min="15104" max="15107" width="9.140625" style="32"/>
    <col min="15108" max="15108" width="11.85546875" style="32" customWidth="1"/>
    <col min="15109" max="15110" width="9.140625" style="32"/>
    <col min="15111" max="15111" width="23" style="32" bestFit="1" customWidth="1"/>
    <col min="15112" max="15357" width="9.140625" style="32"/>
    <col min="15358" max="15358" width="18.42578125" style="32" customWidth="1"/>
    <col min="15359" max="15359" width="60.42578125" style="32" bestFit="1" customWidth="1"/>
    <col min="15360" max="15363" width="9.140625" style="32"/>
    <col min="15364" max="15364" width="11.85546875" style="32" customWidth="1"/>
    <col min="15365" max="15366" width="9.140625" style="32"/>
    <col min="15367" max="15367" width="23" style="32" bestFit="1" customWidth="1"/>
    <col min="15368" max="15613" width="9.140625" style="32"/>
    <col min="15614" max="15614" width="18.42578125" style="32" customWidth="1"/>
    <col min="15615" max="15615" width="60.42578125" style="32" bestFit="1" customWidth="1"/>
    <col min="15616" max="15619" width="9.140625" style="32"/>
    <col min="15620" max="15620" width="11.85546875" style="32" customWidth="1"/>
    <col min="15621" max="15622" width="9.140625" style="32"/>
    <col min="15623" max="15623" width="23" style="32" bestFit="1" customWidth="1"/>
    <col min="15624" max="15869" width="9.140625" style="32"/>
    <col min="15870" max="15870" width="18.42578125" style="32" customWidth="1"/>
    <col min="15871" max="15871" width="60.42578125" style="32" bestFit="1" customWidth="1"/>
    <col min="15872" max="15875" width="9.140625" style="32"/>
    <col min="15876" max="15876" width="11.85546875" style="32" customWidth="1"/>
    <col min="15877" max="15878" width="9.140625" style="32"/>
    <col min="15879" max="15879" width="23" style="32" bestFit="1" customWidth="1"/>
    <col min="15880" max="16125" width="9.140625" style="32"/>
    <col min="16126" max="16126" width="18.42578125" style="32" customWidth="1"/>
    <col min="16127" max="16127" width="60.42578125" style="32" bestFit="1" customWidth="1"/>
    <col min="16128" max="16131" width="9.140625" style="32"/>
    <col min="16132" max="16132" width="11.85546875" style="32" customWidth="1"/>
    <col min="16133" max="16134" width="9.140625" style="32"/>
    <col min="16135" max="16135" width="23" style="32" bestFit="1" customWidth="1"/>
    <col min="16136" max="16384" width="9.140625" style="32"/>
  </cols>
  <sheetData>
    <row r="1" spans="1:9" x14ac:dyDescent="0.2">
      <c r="A1" s="129" t="s">
        <v>5</v>
      </c>
      <c r="B1" s="129"/>
      <c r="C1" s="129"/>
      <c r="D1" s="129"/>
      <c r="E1" s="129"/>
      <c r="F1" s="129"/>
      <c r="G1" s="129"/>
      <c r="H1" s="129"/>
      <c r="I1" s="129"/>
    </row>
    <row r="2" spans="1:9" x14ac:dyDescent="0.2">
      <c r="A2" s="33"/>
    </row>
    <row r="3" spans="1:9" x14ac:dyDescent="0.2">
      <c r="A3" s="33"/>
    </row>
    <row r="4" spans="1:9" x14ac:dyDescent="0.2">
      <c r="A4" s="33" t="s">
        <v>150</v>
      </c>
      <c r="B4" s="34" t="s">
        <v>208</v>
      </c>
    </row>
    <row r="5" spans="1:9" x14ac:dyDescent="0.2">
      <c r="A5" s="33" t="s">
        <v>151</v>
      </c>
      <c r="B5" s="34" t="s">
        <v>152</v>
      </c>
    </row>
    <row r="6" spans="1:9" x14ac:dyDescent="0.2">
      <c r="A6" s="35"/>
    </row>
    <row r="7" spans="1:9" x14ac:dyDescent="0.25">
      <c r="A7" s="36" t="s">
        <v>153</v>
      </c>
      <c r="B7" s="34" t="s">
        <v>211</v>
      </c>
      <c r="E7" s="36"/>
      <c r="G7" s="40"/>
    </row>
    <row r="8" spans="1:9" x14ac:dyDescent="0.25">
      <c r="A8" s="36" t="s">
        <v>155</v>
      </c>
      <c r="B8" s="67" t="s">
        <v>159</v>
      </c>
      <c r="E8" s="36" t="s">
        <v>154</v>
      </c>
      <c r="G8" s="68" t="s">
        <v>160</v>
      </c>
    </row>
    <row r="9" spans="1:9" x14ac:dyDescent="0.2">
      <c r="G9" s="69"/>
    </row>
    <row r="10" spans="1:9" x14ac:dyDescent="0.2">
      <c r="A10" s="36" t="s">
        <v>156</v>
      </c>
      <c r="B10" s="67">
        <v>41250</v>
      </c>
      <c r="E10" s="36" t="s">
        <v>157</v>
      </c>
      <c r="G10" s="38" t="s">
        <v>210</v>
      </c>
    </row>
    <row r="11" spans="1:9" x14ac:dyDescent="0.25">
      <c r="B11" s="37"/>
      <c r="E11" s="36" t="s">
        <v>158</v>
      </c>
      <c r="G11" s="68" t="s">
        <v>160</v>
      </c>
    </row>
    <row r="12" spans="1:9" x14ac:dyDescent="0.25">
      <c r="B12" s="37"/>
      <c r="E12" s="36"/>
      <c r="G12" s="68"/>
    </row>
    <row r="13" spans="1:9" x14ac:dyDescent="0.2">
      <c r="A13" s="36" t="s">
        <v>156</v>
      </c>
      <c r="B13" s="39">
        <v>42424</v>
      </c>
      <c r="E13" s="36" t="s">
        <v>157</v>
      </c>
      <c r="G13" s="38">
        <v>42425</v>
      </c>
    </row>
    <row r="14" spans="1:9" x14ac:dyDescent="0.25">
      <c r="E14" s="36" t="s">
        <v>158</v>
      </c>
      <c r="G14" s="68" t="s">
        <v>160</v>
      </c>
    </row>
    <row r="16" spans="1:9" x14ac:dyDescent="0.2">
      <c r="A16" s="36" t="s">
        <v>156</v>
      </c>
      <c r="B16" s="39">
        <v>42496</v>
      </c>
      <c r="E16" s="36" t="s">
        <v>157</v>
      </c>
      <c r="G16" s="95"/>
    </row>
    <row r="17" spans="5:7" x14ac:dyDescent="0.25">
      <c r="E17" s="36" t="s">
        <v>158</v>
      </c>
      <c r="G17" s="68" t="s">
        <v>160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5" sqref="B25"/>
    </sheetView>
  </sheetViews>
  <sheetFormatPr defaultRowHeight="15.75" x14ac:dyDescent="0.2"/>
  <cols>
    <col min="1" max="1" width="18.42578125" style="32" customWidth="1"/>
    <col min="2" max="2" width="54" style="32" customWidth="1"/>
    <col min="3" max="3" width="9.140625" style="32"/>
    <col min="4" max="4" width="11.42578125" style="32" customWidth="1"/>
    <col min="5" max="5" width="9.140625" style="32"/>
    <col min="6" max="6" width="8.28515625" style="32" customWidth="1"/>
    <col min="7" max="7" width="23" style="32" bestFit="1" customWidth="1"/>
    <col min="8" max="253" width="9.140625" style="32"/>
    <col min="254" max="254" width="18.42578125" style="32" customWidth="1"/>
    <col min="255" max="255" width="60.42578125" style="32" bestFit="1" customWidth="1"/>
    <col min="256" max="259" width="9.140625" style="32"/>
    <col min="260" max="260" width="11.85546875" style="32" customWidth="1"/>
    <col min="261" max="262" width="9.140625" style="32"/>
    <col min="263" max="263" width="23" style="32" bestFit="1" customWidth="1"/>
    <col min="264" max="509" width="9.140625" style="32"/>
    <col min="510" max="510" width="18.42578125" style="32" customWidth="1"/>
    <col min="511" max="511" width="60.42578125" style="32" bestFit="1" customWidth="1"/>
    <col min="512" max="515" width="9.140625" style="32"/>
    <col min="516" max="516" width="11.85546875" style="32" customWidth="1"/>
    <col min="517" max="518" width="9.140625" style="32"/>
    <col min="519" max="519" width="23" style="32" bestFit="1" customWidth="1"/>
    <col min="520" max="765" width="9.140625" style="32"/>
    <col min="766" max="766" width="18.42578125" style="32" customWidth="1"/>
    <col min="767" max="767" width="60.42578125" style="32" bestFit="1" customWidth="1"/>
    <col min="768" max="771" width="9.140625" style="32"/>
    <col min="772" max="772" width="11.85546875" style="32" customWidth="1"/>
    <col min="773" max="774" width="9.140625" style="32"/>
    <col min="775" max="775" width="23" style="32" bestFit="1" customWidth="1"/>
    <col min="776" max="1021" width="9.140625" style="32"/>
    <col min="1022" max="1022" width="18.42578125" style="32" customWidth="1"/>
    <col min="1023" max="1023" width="60.42578125" style="32" bestFit="1" customWidth="1"/>
    <col min="1024" max="1027" width="9.140625" style="32"/>
    <col min="1028" max="1028" width="11.85546875" style="32" customWidth="1"/>
    <col min="1029" max="1030" width="9.140625" style="32"/>
    <col min="1031" max="1031" width="23" style="32" bestFit="1" customWidth="1"/>
    <col min="1032" max="1277" width="9.140625" style="32"/>
    <col min="1278" max="1278" width="18.42578125" style="32" customWidth="1"/>
    <col min="1279" max="1279" width="60.42578125" style="32" bestFit="1" customWidth="1"/>
    <col min="1280" max="1283" width="9.140625" style="32"/>
    <col min="1284" max="1284" width="11.85546875" style="32" customWidth="1"/>
    <col min="1285" max="1286" width="9.140625" style="32"/>
    <col min="1287" max="1287" width="23" style="32" bestFit="1" customWidth="1"/>
    <col min="1288" max="1533" width="9.140625" style="32"/>
    <col min="1534" max="1534" width="18.42578125" style="32" customWidth="1"/>
    <col min="1535" max="1535" width="60.42578125" style="32" bestFit="1" customWidth="1"/>
    <col min="1536" max="1539" width="9.140625" style="32"/>
    <col min="1540" max="1540" width="11.85546875" style="32" customWidth="1"/>
    <col min="1541" max="1542" width="9.140625" style="32"/>
    <col min="1543" max="1543" width="23" style="32" bestFit="1" customWidth="1"/>
    <col min="1544" max="1789" width="9.140625" style="32"/>
    <col min="1790" max="1790" width="18.42578125" style="32" customWidth="1"/>
    <col min="1791" max="1791" width="60.42578125" style="32" bestFit="1" customWidth="1"/>
    <col min="1792" max="1795" width="9.140625" style="32"/>
    <col min="1796" max="1796" width="11.85546875" style="32" customWidth="1"/>
    <col min="1797" max="1798" width="9.140625" style="32"/>
    <col min="1799" max="1799" width="23" style="32" bestFit="1" customWidth="1"/>
    <col min="1800" max="2045" width="9.140625" style="32"/>
    <col min="2046" max="2046" width="18.42578125" style="32" customWidth="1"/>
    <col min="2047" max="2047" width="60.42578125" style="32" bestFit="1" customWidth="1"/>
    <col min="2048" max="2051" width="9.140625" style="32"/>
    <col min="2052" max="2052" width="11.85546875" style="32" customWidth="1"/>
    <col min="2053" max="2054" width="9.140625" style="32"/>
    <col min="2055" max="2055" width="23" style="32" bestFit="1" customWidth="1"/>
    <col min="2056" max="2301" width="9.140625" style="32"/>
    <col min="2302" max="2302" width="18.42578125" style="32" customWidth="1"/>
    <col min="2303" max="2303" width="60.42578125" style="32" bestFit="1" customWidth="1"/>
    <col min="2304" max="2307" width="9.140625" style="32"/>
    <col min="2308" max="2308" width="11.85546875" style="32" customWidth="1"/>
    <col min="2309" max="2310" width="9.140625" style="32"/>
    <col min="2311" max="2311" width="23" style="32" bestFit="1" customWidth="1"/>
    <col min="2312" max="2557" width="9.140625" style="32"/>
    <col min="2558" max="2558" width="18.42578125" style="32" customWidth="1"/>
    <col min="2559" max="2559" width="60.42578125" style="32" bestFit="1" customWidth="1"/>
    <col min="2560" max="2563" width="9.140625" style="32"/>
    <col min="2564" max="2564" width="11.85546875" style="32" customWidth="1"/>
    <col min="2565" max="2566" width="9.140625" style="32"/>
    <col min="2567" max="2567" width="23" style="32" bestFit="1" customWidth="1"/>
    <col min="2568" max="2813" width="9.140625" style="32"/>
    <col min="2814" max="2814" width="18.42578125" style="32" customWidth="1"/>
    <col min="2815" max="2815" width="60.42578125" style="32" bestFit="1" customWidth="1"/>
    <col min="2816" max="2819" width="9.140625" style="32"/>
    <col min="2820" max="2820" width="11.85546875" style="32" customWidth="1"/>
    <col min="2821" max="2822" width="9.140625" style="32"/>
    <col min="2823" max="2823" width="23" style="32" bestFit="1" customWidth="1"/>
    <col min="2824" max="3069" width="9.140625" style="32"/>
    <col min="3070" max="3070" width="18.42578125" style="32" customWidth="1"/>
    <col min="3071" max="3071" width="60.42578125" style="32" bestFit="1" customWidth="1"/>
    <col min="3072" max="3075" width="9.140625" style="32"/>
    <col min="3076" max="3076" width="11.85546875" style="32" customWidth="1"/>
    <col min="3077" max="3078" width="9.140625" style="32"/>
    <col min="3079" max="3079" width="23" style="32" bestFit="1" customWidth="1"/>
    <col min="3080" max="3325" width="9.140625" style="32"/>
    <col min="3326" max="3326" width="18.42578125" style="32" customWidth="1"/>
    <col min="3327" max="3327" width="60.42578125" style="32" bestFit="1" customWidth="1"/>
    <col min="3328" max="3331" width="9.140625" style="32"/>
    <col min="3332" max="3332" width="11.85546875" style="32" customWidth="1"/>
    <col min="3333" max="3334" width="9.140625" style="32"/>
    <col min="3335" max="3335" width="23" style="32" bestFit="1" customWidth="1"/>
    <col min="3336" max="3581" width="9.140625" style="32"/>
    <col min="3582" max="3582" width="18.42578125" style="32" customWidth="1"/>
    <col min="3583" max="3583" width="60.42578125" style="32" bestFit="1" customWidth="1"/>
    <col min="3584" max="3587" width="9.140625" style="32"/>
    <col min="3588" max="3588" width="11.85546875" style="32" customWidth="1"/>
    <col min="3589" max="3590" width="9.140625" style="32"/>
    <col min="3591" max="3591" width="23" style="32" bestFit="1" customWidth="1"/>
    <col min="3592" max="3837" width="9.140625" style="32"/>
    <col min="3838" max="3838" width="18.42578125" style="32" customWidth="1"/>
    <col min="3839" max="3839" width="60.42578125" style="32" bestFit="1" customWidth="1"/>
    <col min="3840" max="3843" width="9.140625" style="32"/>
    <col min="3844" max="3844" width="11.85546875" style="32" customWidth="1"/>
    <col min="3845" max="3846" width="9.140625" style="32"/>
    <col min="3847" max="3847" width="23" style="32" bestFit="1" customWidth="1"/>
    <col min="3848" max="4093" width="9.140625" style="32"/>
    <col min="4094" max="4094" width="18.42578125" style="32" customWidth="1"/>
    <col min="4095" max="4095" width="60.42578125" style="32" bestFit="1" customWidth="1"/>
    <col min="4096" max="4099" width="9.140625" style="32"/>
    <col min="4100" max="4100" width="11.85546875" style="32" customWidth="1"/>
    <col min="4101" max="4102" width="9.140625" style="32"/>
    <col min="4103" max="4103" width="23" style="32" bestFit="1" customWidth="1"/>
    <col min="4104" max="4349" width="9.140625" style="32"/>
    <col min="4350" max="4350" width="18.42578125" style="32" customWidth="1"/>
    <col min="4351" max="4351" width="60.42578125" style="32" bestFit="1" customWidth="1"/>
    <col min="4352" max="4355" width="9.140625" style="32"/>
    <col min="4356" max="4356" width="11.85546875" style="32" customWidth="1"/>
    <col min="4357" max="4358" width="9.140625" style="32"/>
    <col min="4359" max="4359" width="23" style="32" bestFit="1" customWidth="1"/>
    <col min="4360" max="4605" width="9.140625" style="32"/>
    <col min="4606" max="4606" width="18.42578125" style="32" customWidth="1"/>
    <col min="4607" max="4607" width="60.42578125" style="32" bestFit="1" customWidth="1"/>
    <col min="4608" max="4611" width="9.140625" style="32"/>
    <col min="4612" max="4612" width="11.85546875" style="32" customWidth="1"/>
    <col min="4613" max="4614" width="9.140625" style="32"/>
    <col min="4615" max="4615" width="23" style="32" bestFit="1" customWidth="1"/>
    <col min="4616" max="4861" width="9.140625" style="32"/>
    <col min="4862" max="4862" width="18.42578125" style="32" customWidth="1"/>
    <col min="4863" max="4863" width="60.42578125" style="32" bestFit="1" customWidth="1"/>
    <col min="4864" max="4867" width="9.140625" style="32"/>
    <col min="4868" max="4868" width="11.85546875" style="32" customWidth="1"/>
    <col min="4869" max="4870" width="9.140625" style="32"/>
    <col min="4871" max="4871" width="23" style="32" bestFit="1" customWidth="1"/>
    <col min="4872" max="5117" width="9.140625" style="32"/>
    <col min="5118" max="5118" width="18.42578125" style="32" customWidth="1"/>
    <col min="5119" max="5119" width="60.42578125" style="32" bestFit="1" customWidth="1"/>
    <col min="5120" max="5123" width="9.140625" style="32"/>
    <col min="5124" max="5124" width="11.85546875" style="32" customWidth="1"/>
    <col min="5125" max="5126" width="9.140625" style="32"/>
    <col min="5127" max="5127" width="23" style="32" bestFit="1" customWidth="1"/>
    <col min="5128" max="5373" width="9.140625" style="32"/>
    <col min="5374" max="5374" width="18.42578125" style="32" customWidth="1"/>
    <col min="5375" max="5375" width="60.42578125" style="32" bestFit="1" customWidth="1"/>
    <col min="5376" max="5379" width="9.140625" style="32"/>
    <col min="5380" max="5380" width="11.85546875" style="32" customWidth="1"/>
    <col min="5381" max="5382" width="9.140625" style="32"/>
    <col min="5383" max="5383" width="23" style="32" bestFit="1" customWidth="1"/>
    <col min="5384" max="5629" width="9.140625" style="32"/>
    <col min="5630" max="5630" width="18.42578125" style="32" customWidth="1"/>
    <col min="5631" max="5631" width="60.42578125" style="32" bestFit="1" customWidth="1"/>
    <col min="5632" max="5635" width="9.140625" style="32"/>
    <col min="5636" max="5636" width="11.85546875" style="32" customWidth="1"/>
    <col min="5637" max="5638" width="9.140625" style="32"/>
    <col min="5639" max="5639" width="23" style="32" bestFit="1" customWidth="1"/>
    <col min="5640" max="5885" width="9.140625" style="32"/>
    <col min="5886" max="5886" width="18.42578125" style="32" customWidth="1"/>
    <col min="5887" max="5887" width="60.42578125" style="32" bestFit="1" customWidth="1"/>
    <col min="5888" max="5891" width="9.140625" style="32"/>
    <col min="5892" max="5892" width="11.85546875" style="32" customWidth="1"/>
    <col min="5893" max="5894" width="9.140625" style="32"/>
    <col min="5895" max="5895" width="23" style="32" bestFit="1" customWidth="1"/>
    <col min="5896" max="6141" width="9.140625" style="32"/>
    <col min="6142" max="6142" width="18.42578125" style="32" customWidth="1"/>
    <col min="6143" max="6143" width="60.42578125" style="32" bestFit="1" customWidth="1"/>
    <col min="6144" max="6147" width="9.140625" style="32"/>
    <col min="6148" max="6148" width="11.85546875" style="32" customWidth="1"/>
    <col min="6149" max="6150" width="9.140625" style="32"/>
    <col min="6151" max="6151" width="23" style="32" bestFit="1" customWidth="1"/>
    <col min="6152" max="6397" width="9.140625" style="32"/>
    <col min="6398" max="6398" width="18.42578125" style="32" customWidth="1"/>
    <col min="6399" max="6399" width="60.42578125" style="32" bestFit="1" customWidth="1"/>
    <col min="6400" max="6403" width="9.140625" style="32"/>
    <col min="6404" max="6404" width="11.85546875" style="32" customWidth="1"/>
    <col min="6405" max="6406" width="9.140625" style="32"/>
    <col min="6407" max="6407" width="23" style="32" bestFit="1" customWidth="1"/>
    <col min="6408" max="6653" width="9.140625" style="32"/>
    <col min="6654" max="6654" width="18.42578125" style="32" customWidth="1"/>
    <col min="6655" max="6655" width="60.42578125" style="32" bestFit="1" customWidth="1"/>
    <col min="6656" max="6659" width="9.140625" style="32"/>
    <col min="6660" max="6660" width="11.85546875" style="32" customWidth="1"/>
    <col min="6661" max="6662" width="9.140625" style="32"/>
    <col min="6663" max="6663" width="23" style="32" bestFit="1" customWidth="1"/>
    <col min="6664" max="6909" width="9.140625" style="32"/>
    <col min="6910" max="6910" width="18.42578125" style="32" customWidth="1"/>
    <col min="6911" max="6911" width="60.42578125" style="32" bestFit="1" customWidth="1"/>
    <col min="6912" max="6915" width="9.140625" style="32"/>
    <col min="6916" max="6916" width="11.85546875" style="32" customWidth="1"/>
    <col min="6917" max="6918" width="9.140625" style="32"/>
    <col min="6919" max="6919" width="23" style="32" bestFit="1" customWidth="1"/>
    <col min="6920" max="7165" width="9.140625" style="32"/>
    <col min="7166" max="7166" width="18.42578125" style="32" customWidth="1"/>
    <col min="7167" max="7167" width="60.42578125" style="32" bestFit="1" customWidth="1"/>
    <col min="7168" max="7171" width="9.140625" style="32"/>
    <col min="7172" max="7172" width="11.85546875" style="32" customWidth="1"/>
    <col min="7173" max="7174" width="9.140625" style="32"/>
    <col min="7175" max="7175" width="23" style="32" bestFit="1" customWidth="1"/>
    <col min="7176" max="7421" width="9.140625" style="32"/>
    <col min="7422" max="7422" width="18.42578125" style="32" customWidth="1"/>
    <col min="7423" max="7423" width="60.42578125" style="32" bestFit="1" customWidth="1"/>
    <col min="7424" max="7427" width="9.140625" style="32"/>
    <col min="7428" max="7428" width="11.85546875" style="32" customWidth="1"/>
    <col min="7429" max="7430" width="9.140625" style="32"/>
    <col min="7431" max="7431" width="23" style="32" bestFit="1" customWidth="1"/>
    <col min="7432" max="7677" width="9.140625" style="32"/>
    <col min="7678" max="7678" width="18.42578125" style="32" customWidth="1"/>
    <col min="7679" max="7679" width="60.42578125" style="32" bestFit="1" customWidth="1"/>
    <col min="7680" max="7683" width="9.140625" style="32"/>
    <col min="7684" max="7684" width="11.85546875" style="32" customWidth="1"/>
    <col min="7685" max="7686" width="9.140625" style="32"/>
    <col min="7687" max="7687" width="23" style="32" bestFit="1" customWidth="1"/>
    <col min="7688" max="7933" width="9.140625" style="32"/>
    <col min="7934" max="7934" width="18.42578125" style="32" customWidth="1"/>
    <col min="7935" max="7935" width="60.42578125" style="32" bestFit="1" customWidth="1"/>
    <col min="7936" max="7939" width="9.140625" style="32"/>
    <col min="7940" max="7940" width="11.85546875" style="32" customWidth="1"/>
    <col min="7941" max="7942" width="9.140625" style="32"/>
    <col min="7943" max="7943" width="23" style="32" bestFit="1" customWidth="1"/>
    <col min="7944" max="8189" width="9.140625" style="32"/>
    <col min="8190" max="8190" width="18.42578125" style="32" customWidth="1"/>
    <col min="8191" max="8191" width="60.42578125" style="32" bestFit="1" customWidth="1"/>
    <col min="8192" max="8195" width="9.140625" style="32"/>
    <col min="8196" max="8196" width="11.85546875" style="32" customWidth="1"/>
    <col min="8197" max="8198" width="9.140625" style="32"/>
    <col min="8199" max="8199" width="23" style="32" bestFit="1" customWidth="1"/>
    <col min="8200" max="8445" width="9.140625" style="32"/>
    <col min="8446" max="8446" width="18.42578125" style="32" customWidth="1"/>
    <col min="8447" max="8447" width="60.42578125" style="32" bestFit="1" customWidth="1"/>
    <col min="8448" max="8451" width="9.140625" style="32"/>
    <col min="8452" max="8452" width="11.85546875" style="32" customWidth="1"/>
    <col min="8453" max="8454" width="9.140625" style="32"/>
    <col min="8455" max="8455" width="23" style="32" bestFit="1" customWidth="1"/>
    <col min="8456" max="8701" width="9.140625" style="32"/>
    <col min="8702" max="8702" width="18.42578125" style="32" customWidth="1"/>
    <col min="8703" max="8703" width="60.42578125" style="32" bestFit="1" customWidth="1"/>
    <col min="8704" max="8707" width="9.140625" style="32"/>
    <col min="8708" max="8708" width="11.85546875" style="32" customWidth="1"/>
    <col min="8709" max="8710" width="9.140625" style="32"/>
    <col min="8711" max="8711" width="23" style="32" bestFit="1" customWidth="1"/>
    <col min="8712" max="8957" width="9.140625" style="32"/>
    <col min="8958" max="8958" width="18.42578125" style="32" customWidth="1"/>
    <col min="8959" max="8959" width="60.42578125" style="32" bestFit="1" customWidth="1"/>
    <col min="8960" max="8963" width="9.140625" style="32"/>
    <col min="8964" max="8964" width="11.85546875" style="32" customWidth="1"/>
    <col min="8965" max="8966" width="9.140625" style="32"/>
    <col min="8967" max="8967" width="23" style="32" bestFit="1" customWidth="1"/>
    <col min="8968" max="9213" width="9.140625" style="32"/>
    <col min="9214" max="9214" width="18.42578125" style="32" customWidth="1"/>
    <col min="9215" max="9215" width="60.42578125" style="32" bestFit="1" customWidth="1"/>
    <col min="9216" max="9219" width="9.140625" style="32"/>
    <col min="9220" max="9220" width="11.85546875" style="32" customWidth="1"/>
    <col min="9221" max="9222" width="9.140625" style="32"/>
    <col min="9223" max="9223" width="23" style="32" bestFit="1" customWidth="1"/>
    <col min="9224" max="9469" width="9.140625" style="32"/>
    <col min="9470" max="9470" width="18.42578125" style="32" customWidth="1"/>
    <col min="9471" max="9471" width="60.42578125" style="32" bestFit="1" customWidth="1"/>
    <col min="9472" max="9475" width="9.140625" style="32"/>
    <col min="9476" max="9476" width="11.85546875" style="32" customWidth="1"/>
    <col min="9477" max="9478" width="9.140625" style="32"/>
    <col min="9479" max="9479" width="23" style="32" bestFit="1" customWidth="1"/>
    <col min="9480" max="9725" width="9.140625" style="32"/>
    <col min="9726" max="9726" width="18.42578125" style="32" customWidth="1"/>
    <col min="9727" max="9727" width="60.42578125" style="32" bestFit="1" customWidth="1"/>
    <col min="9728" max="9731" width="9.140625" style="32"/>
    <col min="9732" max="9732" width="11.85546875" style="32" customWidth="1"/>
    <col min="9733" max="9734" width="9.140625" style="32"/>
    <col min="9735" max="9735" width="23" style="32" bestFit="1" customWidth="1"/>
    <col min="9736" max="9981" width="9.140625" style="32"/>
    <col min="9982" max="9982" width="18.42578125" style="32" customWidth="1"/>
    <col min="9983" max="9983" width="60.42578125" style="32" bestFit="1" customWidth="1"/>
    <col min="9984" max="9987" width="9.140625" style="32"/>
    <col min="9988" max="9988" width="11.85546875" style="32" customWidth="1"/>
    <col min="9989" max="9990" width="9.140625" style="32"/>
    <col min="9991" max="9991" width="23" style="32" bestFit="1" customWidth="1"/>
    <col min="9992" max="10237" width="9.140625" style="32"/>
    <col min="10238" max="10238" width="18.42578125" style="32" customWidth="1"/>
    <col min="10239" max="10239" width="60.42578125" style="32" bestFit="1" customWidth="1"/>
    <col min="10240" max="10243" width="9.140625" style="32"/>
    <col min="10244" max="10244" width="11.85546875" style="32" customWidth="1"/>
    <col min="10245" max="10246" width="9.140625" style="32"/>
    <col min="10247" max="10247" width="23" style="32" bestFit="1" customWidth="1"/>
    <col min="10248" max="10493" width="9.140625" style="32"/>
    <col min="10494" max="10494" width="18.42578125" style="32" customWidth="1"/>
    <col min="10495" max="10495" width="60.42578125" style="32" bestFit="1" customWidth="1"/>
    <col min="10496" max="10499" width="9.140625" style="32"/>
    <col min="10500" max="10500" width="11.85546875" style="32" customWidth="1"/>
    <col min="10501" max="10502" width="9.140625" style="32"/>
    <col min="10503" max="10503" width="23" style="32" bestFit="1" customWidth="1"/>
    <col min="10504" max="10749" width="9.140625" style="32"/>
    <col min="10750" max="10750" width="18.42578125" style="32" customWidth="1"/>
    <col min="10751" max="10751" width="60.42578125" style="32" bestFit="1" customWidth="1"/>
    <col min="10752" max="10755" width="9.140625" style="32"/>
    <col min="10756" max="10756" width="11.85546875" style="32" customWidth="1"/>
    <col min="10757" max="10758" width="9.140625" style="32"/>
    <col min="10759" max="10759" width="23" style="32" bestFit="1" customWidth="1"/>
    <col min="10760" max="11005" width="9.140625" style="32"/>
    <col min="11006" max="11006" width="18.42578125" style="32" customWidth="1"/>
    <col min="11007" max="11007" width="60.42578125" style="32" bestFit="1" customWidth="1"/>
    <col min="11008" max="11011" width="9.140625" style="32"/>
    <col min="11012" max="11012" width="11.85546875" style="32" customWidth="1"/>
    <col min="11013" max="11014" width="9.140625" style="32"/>
    <col min="11015" max="11015" width="23" style="32" bestFit="1" customWidth="1"/>
    <col min="11016" max="11261" width="9.140625" style="32"/>
    <col min="11262" max="11262" width="18.42578125" style="32" customWidth="1"/>
    <col min="11263" max="11263" width="60.42578125" style="32" bestFit="1" customWidth="1"/>
    <col min="11264" max="11267" width="9.140625" style="32"/>
    <col min="11268" max="11268" width="11.85546875" style="32" customWidth="1"/>
    <col min="11269" max="11270" width="9.140625" style="32"/>
    <col min="11271" max="11271" width="23" style="32" bestFit="1" customWidth="1"/>
    <col min="11272" max="11517" width="9.140625" style="32"/>
    <col min="11518" max="11518" width="18.42578125" style="32" customWidth="1"/>
    <col min="11519" max="11519" width="60.42578125" style="32" bestFit="1" customWidth="1"/>
    <col min="11520" max="11523" width="9.140625" style="32"/>
    <col min="11524" max="11524" width="11.85546875" style="32" customWidth="1"/>
    <col min="11525" max="11526" width="9.140625" style="32"/>
    <col min="11527" max="11527" width="23" style="32" bestFit="1" customWidth="1"/>
    <col min="11528" max="11773" width="9.140625" style="32"/>
    <col min="11774" max="11774" width="18.42578125" style="32" customWidth="1"/>
    <col min="11775" max="11775" width="60.42578125" style="32" bestFit="1" customWidth="1"/>
    <col min="11776" max="11779" width="9.140625" style="32"/>
    <col min="11780" max="11780" width="11.85546875" style="32" customWidth="1"/>
    <col min="11781" max="11782" width="9.140625" style="32"/>
    <col min="11783" max="11783" width="23" style="32" bestFit="1" customWidth="1"/>
    <col min="11784" max="12029" width="9.140625" style="32"/>
    <col min="12030" max="12030" width="18.42578125" style="32" customWidth="1"/>
    <col min="12031" max="12031" width="60.42578125" style="32" bestFit="1" customWidth="1"/>
    <col min="12032" max="12035" width="9.140625" style="32"/>
    <col min="12036" max="12036" width="11.85546875" style="32" customWidth="1"/>
    <col min="12037" max="12038" width="9.140625" style="32"/>
    <col min="12039" max="12039" width="23" style="32" bestFit="1" customWidth="1"/>
    <col min="12040" max="12285" width="9.140625" style="32"/>
    <col min="12286" max="12286" width="18.42578125" style="32" customWidth="1"/>
    <col min="12287" max="12287" width="60.42578125" style="32" bestFit="1" customWidth="1"/>
    <col min="12288" max="12291" width="9.140625" style="32"/>
    <col min="12292" max="12292" width="11.85546875" style="32" customWidth="1"/>
    <col min="12293" max="12294" width="9.140625" style="32"/>
    <col min="12295" max="12295" width="23" style="32" bestFit="1" customWidth="1"/>
    <col min="12296" max="12541" width="9.140625" style="32"/>
    <col min="12542" max="12542" width="18.42578125" style="32" customWidth="1"/>
    <col min="12543" max="12543" width="60.42578125" style="32" bestFit="1" customWidth="1"/>
    <col min="12544" max="12547" width="9.140625" style="32"/>
    <col min="12548" max="12548" width="11.85546875" style="32" customWidth="1"/>
    <col min="12549" max="12550" width="9.140625" style="32"/>
    <col min="12551" max="12551" width="23" style="32" bestFit="1" customWidth="1"/>
    <col min="12552" max="12797" width="9.140625" style="32"/>
    <col min="12798" max="12798" width="18.42578125" style="32" customWidth="1"/>
    <col min="12799" max="12799" width="60.42578125" style="32" bestFit="1" customWidth="1"/>
    <col min="12800" max="12803" width="9.140625" style="32"/>
    <col min="12804" max="12804" width="11.85546875" style="32" customWidth="1"/>
    <col min="12805" max="12806" width="9.140625" style="32"/>
    <col min="12807" max="12807" width="23" style="32" bestFit="1" customWidth="1"/>
    <col min="12808" max="13053" width="9.140625" style="32"/>
    <col min="13054" max="13054" width="18.42578125" style="32" customWidth="1"/>
    <col min="13055" max="13055" width="60.42578125" style="32" bestFit="1" customWidth="1"/>
    <col min="13056" max="13059" width="9.140625" style="32"/>
    <col min="13060" max="13060" width="11.85546875" style="32" customWidth="1"/>
    <col min="13061" max="13062" width="9.140625" style="32"/>
    <col min="13063" max="13063" width="23" style="32" bestFit="1" customWidth="1"/>
    <col min="13064" max="13309" width="9.140625" style="32"/>
    <col min="13310" max="13310" width="18.42578125" style="32" customWidth="1"/>
    <col min="13311" max="13311" width="60.42578125" style="32" bestFit="1" customWidth="1"/>
    <col min="13312" max="13315" width="9.140625" style="32"/>
    <col min="13316" max="13316" width="11.85546875" style="32" customWidth="1"/>
    <col min="13317" max="13318" width="9.140625" style="32"/>
    <col min="13319" max="13319" width="23" style="32" bestFit="1" customWidth="1"/>
    <col min="13320" max="13565" width="9.140625" style="32"/>
    <col min="13566" max="13566" width="18.42578125" style="32" customWidth="1"/>
    <col min="13567" max="13567" width="60.42578125" style="32" bestFit="1" customWidth="1"/>
    <col min="13568" max="13571" width="9.140625" style="32"/>
    <col min="13572" max="13572" width="11.85546875" style="32" customWidth="1"/>
    <col min="13573" max="13574" width="9.140625" style="32"/>
    <col min="13575" max="13575" width="23" style="32" bestFit="1" customWidth="1"/>
    <col min="13576" max="13821" width="9.140625" style="32"/>
    <col min="13822" max="13822" width="18.42578125" style="32" customWidth="1"/>
    <col min="13823" max="13823" width="60.42578125" style="32" bestFit="1" customWidth="1"/>
    <col min="13824" max="13827" width="9.140625" style="32"/>
    <col min="13828" max="13828" width="11.85546875" style="32" customWidth="1"/>
    <col min="13829" max="13830" width="9.140625" style="32"/>
    <col min="13831" max="13831" width="23" style="32" bestFit="1" customWidth="1"/>
    <col min="13832" max="14077" width="9.140625" style="32"/>
    <col min="14078" max="14078" width="18.42578125" style="32" customWidth="1"/>
    <col min="14079" max="14079" width="60.42578125" style="32" bestFit="1" customWidth="1"/>
    <col min="14080" max="14083" width="9.140625" style="32"/>
    <col min="14084" max="14084" width="11.85546875" style="32" customWidth="1"/>
    <col min="14085" max="14086" width="9.140625" style="32"/>
    <col min="14087" max="14087" width="23" style="32" bestFit="1" customWidth="1"/>
    <col min="14088" max="14333" width="9.140625" style="32"/>
    <col min="14334" max="14334" width="18.42578125" style="32" customWidth="1"/>
    <col min="14335" max="14335" width="60.42578125" style="32" bestFit="1" customWidth="1"/>
    <col min="14336" max="14339" width="9.140625" style="32"/>
    <col min="14340" max="14340" width="11.85546875" style="32" customWidth="1"/>
    <col min="14341" max="14342" width="9.140625" style="32"/>
    <col min="14343" max="14343" width="23" style="32" bestFit="1" customWidth="1"/>
    <col min="14344" max="14589" width="9.140625" style="32"/>
    <col min="14590" max="14590" width="18.42578125" style="32" customWidth="1"/>
    <col min="14591" max="14591" width="60.42578125" style="32" bestFit="1" customWidth="1"/>
    <col min="14592" max="14595" width="9.140625" style="32"/>
    <col min="14596" max="14596" width="11.85546875" style="32" customWidth="1"/>
    <col min="14597" max="14598" width="9.140625" style="32"/>
    <col min="14599" max="14599" width="23" style="32" bestFit="1" customWidth="1"/>
    <col min="14600" max="14845" width="9.140625" style="32"/>
    <col min="14846" max="14846" width="18.42578125" style="32" customWidth="1"/>
    <col min="14847" max="14847" width="60.42578125" style="32" bestFit="1" customWidth="1"/>
    <col min="14848" max="14851" width="9.140625" style="32"/>
    <col min="14852" max="14852" width="11.85546875" style="32" customWidth="1"/>
    <col min="14853" max="14854" width="9.140625" style="32"/>
    <col min="14855" max="14855" width="23" style="32" bestFit="1" customWidth="1"/>
    <col min="14856" max="15101" width="9.140625" style="32"/>
    <col min="15102" max="15102" width="18.42578125" style="32" customWidth="1"/>
    <col min="15103" max="15103" width="60.42578125" style="32" bestFit="1" customWidth="1"/>
    <col min="15104" max="15107" width="9.140625" style="32"/>
    <col min="15108" max="15108" width="11.85546875" style="32" customWidth="1"/>
    <col min="15109" max="15110" width="9.140625" style="32"/>
    <col min="15111" max="15111" width="23" style="32" bestFit="1" customWidth="1"/>
    <col min="15112" max="15357" width="9.140625" style="32"/>
    <col min="15358" max="15358" width="18.42578125" style="32" customWidth="1"/>
    <col min="15359" max="15359" width="60.42578125" style="32" bestFit="1" customWidth="1"/>
    <col min="15360" max="15363" width="9.140625" style="32"/>
    <col min="15364" max="15364" width="11.85546875" style="32" customWidth="1"/>
    <col min="15365" max="15366" width="9.140625" style="32"/>
    <col min="15367" max="15367" width="23" style="32" bestFit="1" customWidth="1"/>
    <col min="15368" max="15613" width="9.140625" style="32"/>
    <col min="15614" max="15614" width="18.42578125" style="32" customWidth="1"/>
    <col min="15615" max="15615" width="60.42578125" style="32" bestFit="1" customWidth="1"/>
    <col min="15616" max="15619" width="9.140625" style="32"/>
    <col min="15620" max="15620" width="11.85546875" style="32" customWidth="1"/>
    <col min="15621" max="15622" width="9.140625" style="32"/>
    <col min="15623" max="15623" width="23" style="32" bestFit="1" customWidth="1"/>
    <col min="15624" max="15869" width="9.140625" style="32"/>
    <col min="15870" max="15870" width="18.42578125" style="32" customWidth="1"/>
    <col min="15871" max="15871" width="60.42578125" style="32" bestFit="1" customWidth="1"/>
    <col min="15872" max="15875" width="9.140625" style="32"/>
    <col min="15876" max="15876" width="11.85546875" style="32" customWidth="1"/>
    <col min="15877" max="15878" width="9.140625" style="32"/>
    <col min="15879" max="15879" width="23" style="32" bestFit="1" customWidth="1"/>
    <col min="15880" max="16125" width="9.140625" style="32"/>
    <col min="16126" max="16126" width="18.42578125" style="32" customWidth="1"/>
    <col min="16127" max="16127" width="60.42578125" style="32" bestFit="1" customWidth="1"/>
    <col min="16128" max="16131" width="9.140625" style="32"/>
    <col min="16132" max="16132" width="11.85546875" style="32" customWidth="1"/>
    <col min="16133" max="16134" width="9.140625" style="32"/>
    <col min="16135" max="16135" width="23" style="32" bestFit="1" customWidth="1"/>
    <col min="16136" max="16384" width="9.140625" style="32"/>
  </cols>
  <sheetData>
    <row r="1" spans="1:9" x14ac:dyDescent="0.2">
      <c r="A1" s="36" t="s">
        <v>5</v>
      </c>
      <c r="B1" s="36"/>
      <c r="C1" s="36"/>
      <c r="D1" s="36"/>
      <c r="E1" s="36"/>
      <c r="F1" s="36"/>
      <c r="G1" s="36"/>
      <c r="H1" s="36"/>
      <c r="I1" s="36"/>
    </row>
    <row r="2" spans="1:9" x14ac:dyDescent="0.2">
      <c r="A2" s="33"/>
    </row>
    <row r="3" spans="1:9" x14ac:dyDescent="0.2">
      <c r="A3" s="33"/>
    </row>
    <row r="4" spans="1:9" x14ac:dyDescent="0.2">
      <c r="A4" s="33" t="s">
        <v>150</v>
      </c>
      <c r="B4" s="34" t="s">
        <v>208</v>
      </c>
    </row>
    <row r="5" spans="1:9" x14ac:dyDescent="0.2">
      <c r="A5" s="33" t="s">
        <v>151</v>
      </c>
      <c r="B5" s="34" t="s">
        <v>152</v>
      </c>
    </row>
    <row r="6" spans="1:9" x14ac:dyDescent="0.2">
      <c r="A6" s="96"/>
    </row>
    <row r="7" spans="1:9" x14ac:dyDescent="0.25">
      <c r="A7" s="36" t="s">
        <v>153</v>
      </c>
      <c r="B7" s="34" t="s">
        <v>211</v>
      </c>
      <c r="E7" s="36"/>
      <c r="G7" s="40"/>
    </row>
    <row r="9" spans="1:9" x14ac:dyDescent="0.2">
      <c r="A9" s="36" t="s">
        <v>249</v>
      </c>
    </row>
    <row r="10" spans="1:9" x14ac:dyDescent="0.2">
      <c r="A10" s="130" t="s">
        <v>245</v>
      </c>
      <c r="B10" s="130"/>
    </row>
    <row r="11" spans="1:9" x14ac:dyDescent="0.2">
      <c r="A11" s="130" t="s">
        <v>246</v>
      </c>
      <c r="B11" s="130"/>
    </row>
    <row r="12" spans="1:9" x14ac:dyDescent="0.2">
      <c r="A12" s="130" t="s">
        <v>247</v>
      </c>
      <c r="B12" s="130"/>
    </row>
    <row r="13" spans="1:9" x14ac:dyDescent="0.2">
      <c r="A13" s="130" t="s">
        <v>248</v>
      </c>
      <c r="B13" s="130"/>
    </row>
  </sheetData>
  <mergeCells count="4">
    <mergeCell ref="A10:B10"/>
    <mergeCell ref="A11:B11"/>
    <mergeCell ref="A12:B12"/>
    <mergeCell ref="A13:B1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topLeftCell="A16" zoomScale="85" zoomScaleNormal="85" zoomScaleSheetLayoutView="80" workbookViewId="0">
      <selection activeCell="F60" sqref="F60"/>
    </sheetView>
  </sheetViews>
  <sheetFormatPr defaultColWidth="8.85546875" defaultRowHeight="12.75" x14ac:dyDescent="0.2"/>
  <cols>
    <col min="1" max="1" width="8.85546875" style="2"/>
    <col min="2" max="2" width="26" style="2" customWidth="1"/>
    <col min="3" max="3" width="24.140625" style="10" customWidth="1"/>
    <col min="4" max="4" width="8.28515625" style="2" customWidth="1"/>
    <col min="5" max="5" width="9.85546875" style="13" customWidth="1"/>
    <col min="6" max="6" width="10.85546875" style="26" customWidth="1"/>
    <col min="7" max="7" width="7.85546875" style="13" customWidth="1"/>
    <col min="8" max="8" width="12.5703125" style="13" customWidth="1"/>
    <col min="9" max="9" width="10.42578125" style="8" customWidth="1"/>
    <col min="10" max="10" width="8.28515625" style="9" customWidth="1"/>
    <col min="11" max="11" width="9.42578125" style="8" customWidth="1"/>
    <col min="12" max="12" width="9" style="8" customWidth="1"/>
    <col min="13" max="13" width="8.7109375" style="9" customWidth="1"/>
    <col min="14" max="14" width="8.140625" style="8" customWidth="1"/>
    <col min="15" max="16" width="8.7109375" style="8" customWidth="1"/>
    <col min="17" max="17" width="5.7109375" style="8" hidden="1" customWidth="1"/>
    <col min="18" max="18" width="8.5703125" style="8" customWidth="1"/>
    <col min="19" max="19" width="15.85546875" style="8" customWidth="1"/>
    <col min="20" max="20" width="31" style="8" customWidth="1"/>
    <col min="21" max="21" width="21.5703125" style="8" customWidth="1"/>
    <col min="22" max="22" width="8.85546875" style="110" customWidth="1"/>
    <col min="23" max="23" width="9.5703125" style="110" customWidth="1"/>
    <col min="24" max="24" width="10" style="110" customWidth="1"/>
    <col min="25" max="16384" width="8.85546875" style="2"/>
  </cols>
  <sheetData>
    <row r="1" spans="1:24" s="41" customFormat="1" ht="15" customHeight="1" x14ac:dyDescent="0.2">
      <c r="A1" s="156" t="s">
        <v>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42"/>
      <c r="U1" s="42"/>
      <c r="V1" s="25"/>
      <c r="W1" s="109"/>
      <c r="X1" s="71"/>
    </row>
    <row r="2" spans="1:24" s="41" customFormat="1" ht="15" customHeight="1" x14ac:dyDescent="0.2">
      <c r="A2" s="156" t="s">
        <v>161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42"/>
      <c r="U2" s="42"/>
      <c r="V2" s="25"/>
      <c r="W2" s="25"/>
      <c r="X2" s="71"/>
    </row>
    <row r="3" spans="1:24" s="71" customFormat="1" ht="15" customHeight="1" x14ac:dyDescent="0.2">
      <c r="A3" s="157" t="s">
        <v>215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70"/>
      <c r="U3" s="70"/>
      <c r="V3" s="25"/>
      <c r="W3" s="25"/>
    </row>
    <row r="4" spans="1:24" s="25" customFormat="1" x14ac:dyDescent="0.2">
      <c r="A4" s="157" t="s">
        <v>243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72"/>
      <c r="U4" s="72"/>
    </row>
    <row r="5" spans="1:24" s="25" customFormat="1" x14ac:dyDescent="0.2">
      <c r="A5" s="157" t="s">
        <v>244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73"/>
      <c r="U5" s="73"/>
    </row>
    <row r="6" spans="1:24" ht="15.75" customHeight="1" x14ac:dyDescent="0.2">
      <c r="B6" s="11"/>
      <c r="D6" s="12"/>
      <c r="F6" s="14"/>
      <c r="G6" s="15"/>
      <c r="H6" s="1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4" s="23" customFormat="1" ht="64.5" customHeight="1" x14ac:dyDescent="0.2">
      <c r="A7" s="16" t="s">
        <v>18</v>
      </c>
      <c r="B7" s="17" t="s">
        <v>74</v>
      </c>
      <c r="C7" s="16" t="s">
        <v>73</v>
      </c>
      <c r="D7" s="18" t="s">
        <v>75</v>
      </c>
      <c r="E7" s="19" t="s">
        <v>76</v>
      </c>
      <c r="F7" s="18" t="s">
        <v>77</v>
      </c>
      <c r="G7" s="1" t="s">
        <v>78</v>
      </c>
      <c r="H7" s="20" t="s">
        <v>79</v>
      </c>
      <c r="I7" s="20" t="s">
        <v>80</v>
      </c>
      <c r="J7" s="20" t="s">
        <v>81</v>
      </c>
      <c r="K7" s="20" t="s">
        <v>82</v>
      </c>
      <c r="L7" s="18" t="s">
        <v>83</v>
      </c>
      <c r="M7" s="20" t="s">
        <v>84</v>
      </c>
      <c r="N7" s="20" t="s">
        <v>85</v>
      </c>
      <c r="O7" s="18" t="s">
        <v>86</v>
      </c>
      <c r="P7" s="18" t="s">
        <v>121</v>
      </c>
      <c r="Q7" s="18" t="s">
        <v>87</v>
      </c>
      <c r="R7" s="18" t="s">
        <v>88</v>
      </c>
      <c r="S7" s="18" t="s">
        <v>89</v>
      </c>
      <c r="T7" s="21" t="s">
        <v>90</v>
      </c>
      <c r="U7" s="22" t="s">
        <v>91</v>
      </c>
      <c r="V7" s="111" t="s">
        <v>92</v>
      </c>
      <c r="W7" s="112" t="s">
        <v>93</v>
      </c>
      <c r="X7" s="112" t="s">
        <v>94</v>
      </c>
    </row>
    <row r="8" spans="1:24" s="23" customFormat="1" ht="73.5" customHeight="1" x14ac:dyDescent="0.2">
      <c r="A8" s="16" t="s">
        <v>149</v>
      </c>
      <c r="B8" s="17" t="s">
        <v>96</v>
      </c>
      <c r="C8" s="16" t="s">
        <v>95</v>
      </c>
      <c r="D8" s="18" t="s">
        <v>97</v>
      </c>
      <c r="E8" s="19" t="s">
        <v>98</v>
      </c>
      <c r="F8" s="18" t="s">
        <v>99</v>
      </c>
      <c r="G8" s="1" t="s">
        <v>100</v>
      </c>
      <c r="H8" s="20" t="s">
        <v>101</v>
      </c>
      <c r="I8" s="20" t="s">
        <v>102</v>
      </c>
      <c r="J8" s="18" t="s">
        <v>103</v>
      </c>
      <c r="K8" s="20" t="s">
        <v>104</v>
      </c>
      <c r="L8" s="18" t="s">
        <v>105</v>
      </c>
      <c r="M8" s="20" t="s">
        <v>106</v>
      </c>
      <c r="N8" s="20" t="s">
        <v>107</v>
      </c>
      <c r="O8" s="18" t="s">
        <v>108</v>
      </c>
      <c r="P8" s="18" t="s">
        <v>122</v>
      </c>
      <c r="Q8" s="18" t="s">
        <v>109</v>
      </c>
      <c r="R8" s="18" t="s">
        <v>110</v>
      </c>
      <c r="S8" s="18" t="s">
        <v>111</v>
      </c>
      <c r="T8" s="21" t="s">
        <v>112</v>
      </c>
      <c r="U8" s="22" t="s">
        <v>113</v>
      </c>
      <c r="V8" s="111" t="s">
        <v>114</v>
      </c>
      <c r="W8" s="112" t="s">
        <v>115</v>
      </c>
      <c r="X8" s="112" t="s">
        <v>116</v>
      </c>
    </row>
    <row r="9" spans="1:24" s="25" customFormat="1" ht="11.45" customHeight="1" x14ac:dyDescent="0.2">
      <c r="A9" s="137">
        <v>1</v>
      </c>
      <c r="B9" s="133" t="s">
        <v>123</v>
      </c>
      <c r="C9" s="89" t="s">
        <v>25</v>
      </c>
      <c r="D9" s="98" t="s">
        <v>117</v>
      </c>
      <c r="E9" s="29">
        <v>28600</v>
      </c>
      <c r="F9" s="137" t="s">
        <v>23</v>
      </c>
      <c r="G9" s="137" t="s">
        <v>1</v>
      </c>
      <c r="H9" s="97">
        <v>42066</v>
      </c>
      <c r="I9" s="97">
        <v>42076</v>
      </c>
      <c r="J9" s="97" t="s">
        <v>0</v>
      </c>
      <c r="K9" s="97" t="s">
        <v>0</v>
      </c>
      <c r="L9" s="97" t="s">
        <v>0</v>
      </c>
      <c r="M9" s="97" t="s">
        <v>0</v>
      </c>
      <c r="N9" s="97">
        <v>42146</v>
      </c>
      <c r="O9" s="97">
        <v>42076</v>
      </c>
      <c r="P9" s="97">
        <v>42076</v>
      </c>
      <c r="Q9" s="97">
        <v>42442</v>
      </c>
      <c r="R9" s="97">
        <v>42442</v>
      </c>
      <c r="S9" s="152" t="s">
        <v>250</v>
      </c>
      <c r="T9" s="150" t="s">
        <v>251</v>
      </c>
      <c r="U9" s="154" t="s">
        <v>127</v>
      </c>
      <c r="V9" s="101"/>
      <c r="W9" s="101"/>
      <c r="X9" s="102"/>
    </row>
    <row r="10" spans="1:24" s="25" customFormat="1" ht="33.75" customHeight="1" x14ac:dyDescent="0.2">
      <c r="A10" s="147"/>
      <c r="B10" s="146"/>
      <c r="C10" s="90"/>
      <c r="D10" s="98" t="s">
        <v>69</v>
      </c>
      <c r="E10" s="30">
        <v>28600</v>
      </c>
      <c r="F10" s="147"/>
      <c r="G10" s="147"/>
      <c r="H10" s="97">
        <v>42066</v>
      </c>
      <c r="I10" s="97">
        <v>42076</v>
      </c>
      <c r="J10" s="97" t="s">
        <v>0</v>
      </c>
      <c r="K10" s="97" t="s">
        <v>0</v>
      </c>
      <c r="L10" s="97" t="s">
        <v>0</v>
      </c>
      <c r="M10" s="97" t="s">
        <v>0</v>
      </c>
      <c r="N10" s="97">
        <v>42149</v>
      </c>
      <c r="O10" s="97">
        <v>42152</v>
      </c>
      <c r="P10" s="97">
        <v>42076</v>
      </c>
      <c r="Q10" s="97">
        <v>42442</v>
      </c>
      <c r="R10" s="97">
        <v>42735</v>
      </c>
      <c r="S10" s="153"/>
      <c r="T10" s="151"/>
      <c r="U10" s="155"/>
      <c r="V10" s="103"/>
      <c r="W10" s="103"/>
      <c r="X10" s="102"/>
    </row>
    <row r="11" spans="1:24" s="6" customFormat="1" x14ac:dyDescent="0.2">
      <c r="A11" s="137">
        <v>2</v>
      </c>
      <c r="B11" s="133" t="s">
        <v>140</v>
      </c>
      <c r="C11" s="135" t="s">
        <v>63</v>
      </c>
      <c r="D11" s="85" t="s">
        <v>117</v>
      </c>
      <c r="E11" s="29">
        <v>12600</v>
      </c>
      <c r="F11" s="137" t="s">
        <v>9</v>
      </c>
      <c r="G11" s="137" t="s">
        <v>1</v>
      </c>
      <c r="H11" s="66">
        <v>42065</v>
      </c>
      <c r="I11" s="66">
        <f>H11+7</f>
        <v>42072</v>
      </c>
      <c r="J11" s="66">
        <v>42370</v>
      </c>
      <c r="K11" s="66">
        <v>42398</v>
      </c>
      <c r="L11" s="66">
        <v>42406</v>
      </c>
      <c r="M11" s="66">
        <v>42416</v>
      </c>
      <c r="N11" s="66">
        <v>42420</v>
      </c>
      <c r="O11" s="66">
        <v>42429</v>
      </c>
      <c r="P11" s="66">
        <v>42434</v>
      </c>
      <c r="Q11" s="66"/>
      <c r="R11" s="66">
        <v>42735</v>
      </c>
      <c r="S11" s="74"/>
      <c r="T11" s="87"/>
      <c r="U11" s="144" t="s">
        <v>127</v>
      </c>
      <c r="V11" s="101"/>
      <c r="W11" s="103"/>
      <c r="X11" s="113"/>
    </row>
    <row r="12" spans="1:24" s="6" customFormat="1" x14ac:dyDescent="0.2">
      <c r="A12" s="147"/>
      <c r="B12" s="134"/>
      <c r="C12" s="136"/>
      <c r="D12" s="85" t="s">
        <v>69</v>
      </c>
      <c r="E12" s="30"/>
      <c r="F12" s="138"/>
      <c r="G12" s="138"/>
      <c r="H12" s="66">
        <v>42208</v>
      </c>
      <c r="I12" s="66">
        <v>42209</v>
      </c>
      <c r="J12" s="66">
        <v>42376</v>
      </c>
      <c r="K12" s="66">
        <v>42398</v>
      </c>
      <c r="L12" s="66">
        <v>42478</v>
      </c>
      <c r="M12" s="66">
        <v>42479</v>
      </c>
      <c r="N12" s="66">
        <v>42480</v>
      </c>
      <c r="O12" s="66">
        <v>42482</v>
      </c>
      <c r="P12" s="66">
        <v>42482</v>
      </c>
      <c r="Q12" s="66"/>
      <c r="R12" s="66">
        <v>42735</v>
      </c>
      <c r="S12" s="74" t="s">
        <v>252</v>
      </c>
      <c r="T12" s="88"/>
      <c r="U12" s="145"/>
      <c r="V12" s="102"/>
      <c r="W12" s="102"/>
      <c r="X12" s="102"/>
    </row>
    <row r="13" spans="1:24" s="25" customFormat="1" ht="11.45" customHeight="1" x14ac:dyDescent="0.2">
      <c r="A13" s="137">
        <v>3</v>
      </c>
      <c r="B13" s="133" t="s">
        <v>124</v>
      </c>
      <c r="C13" s="135" t="s">
        <v>118</v>
      </c>
      <c r="D13" s="98" t="s">
        <v>117</v>
      </c>
      <c r="E13" s="29">
        <v>14400</v>
      </c>
      <c r="F13" s="137" t="s">
        <v>23</v>
      </c>
      <c r="G13" s="137" t="s">
        <v>1</v>
      </c>
      <c r="H13" s="97">
        <v>42066</v>
      </c>
      <c r="I13" s="97">
        <v>42076</v>
      </c>
      <c r="J13" s="97" t="s">
        <v>0</v>
      </c>
      <c r="K13" s="97" t="s">
        <v>0</v>
      </c>
      <c r="L13" s="97" t="s">
        <v>0</v>
      </c>
      <c r="M13" s="97" t="s">
        <v>0</v>
      </c>
      <c r="N13" s="97">
        <v>42146</v>
      </c>
      <c r="O13" s="97">
        <v>42076</v>
      </c>
      <c r="P13" s="97">
        <v>42076</v>
      </c>
      <c r="Q13" s="97">
        <v>42442</v>
      </c>
      <c r="R13" s="97">
        <v>42442</v>
      </c>
      <c r="S13" s="74"/>
      <c r="T13" s="150" t="s">
        <v>235</v>
      </c>
      <c r="U13" s="144" t="s">
        <v>129</v>
      </c>
      <c r="V13" s="101"/>
      <c r="W13" s="103"/>
      <c r="X13" s="102"/>
    </row>
    <row r="14" spans="1:24" s="25" customFormat="1" ht="11.45" customHeight="1" x14ac:dyDescent="0.2">
      <c r="A14" s="147"/>
      <c r="B14" s="134"/>
      <c r="C14" s="136"/>
      <c r="D14" s="98" t="s">
        <v>69</v>
      </c>
      <c r="E14" s="30">
        <v>10097</v>
      </c>
      <c r="F14" s="138"/>
      <c r="G14" s="138"/>
      <c r="H14" s="97">
        <v>42066</v>
      </c>
      <c r="I14" s="97">
        <v>42076</v>
      </c>
      <c r="J14" s="97" t="s">
        <v>0</v>
      </c>
      <c r="K14" s="97" t="s">
        <v>0</v>
      </c>
      <c r="L14" s="97" t="s">
        <v>0</v>
      </c>
      <c r="M14" s="97" t="s">
        <v>0</v>
      </c>
      <c r="N14" s="97">
        <v>42149</v>
      </c>
      <c r="O14" s="97">
        <v>42152</v>
      </c>
      <c r="P14" s="97">
        <v>42373</v>
      </c>
      <c r="Q14" s="97"/>
      <c r="R14" s="97">
        <v>42374</v>
      </c>
      <c r="S14" s="74" t="s">
        <v>120</v>
      </c>
      <c r="T14" s="151"/>
      <c r="U14" s="145"/>
      <c r="V14" s="104"/>
      <c r="W14" s="103"/>
      <c r="X14" s="102"/>
    </row>
    <row r="15" spans="1:24" s="25" customFormat="1" ht="13.5" customHeight="1" x14ac:dyDescent="0.2">
      <c r="A15" s="137">
        <v>4</v>
      </c>
      <c r="B15" s="133" t="s">
        <v>125</v>
      </c>
      <c r="C15" s="135" t="s">
        <v>119</v>
      </c>
      <c r="D15" s="98" t="s">
        <v>117</v>
      </c>
      <c r="E15" s="29">
        <v>14400</v>
      </c>
      <c r="F15" s="137" t="s">
        <v>23</v>
      </c>
      <c r="G15" s="137" t="s">
        <v>1</v>
      </c>
      <c r="H15" s="97">
        <v>42066</v>
      </c>
      <c r="I15" s="97">
        <v>42076</v>
      </c>
      <c r="J15" s="97" t="s">
        <v>0</v>
      </c>
      <c r="K15" s="97" t="s">
        <v>0</v>
      </c>
      <c r="L15" s="97" t="s">
        <v>0</v>
      </c>
      <c r="M15" s="97" t="s">
        <v>0</v>
      </c>
      <c r="N15" s="97">
        <v>42146</v>
      </c>
      <c r="O15" s="97">
        <v>42076</v>
      </c>
      <c r="P15" s="97">
        <v>42076</v>
      </c>
      <c r="Q15" s="97">
        <v>42442</v>
      </c>
      <c r="R15" s="97">
        <v>42442</v>
      </c>
      <c r="S15" s="74"/>
      <c r="T15" s="150" t="s">
        <v>72</v>
      </c>
      <c r="U15" s="144" t="s">
        <v>129</v>
      </c>
      <c r="V15" s="101"/>
      <c r="W15" s="103"/>
      <c r="X15" s="102"/>
    </row>
    <row r="16" spans="1:24" s="25" customFormat="1" ht="11.45" customHeight="1" x14ac:dyDescent="0.2">
      <c r="A16" s="147"/>
      <c r="B16" s="134"/>
      <c r="C16" s="136"/>
      <c r="D16" s="98" t="s">
        <v>69</v>
      </c>
      <c r="E16" s="30">
        <v>12700</v>
      </c>
      <c r="F16" s="138"/>
      <c r="G16" s="138"/>
      <c r="H16" s="97">
        <v>42066</v>
      </c>
      <c r="I16" s="97">
        <v>42076</v>
      </c>
      <c r="J16" s="97" t="s">
        <v>0</v>
      </c>
      <c r="K16" s="97" t="s">
        <v>0</v>
      </c>
      <c r="L16" s="97" t="s">
        <v>0</v>
      </c>
      <c r="M16" s="97" t="s">
        <v>0</v>
      </c>
      <c r="N16" s="97">
        <v>42149</v>
      </c>
      <c r="O16" s="97">
        <v>42152</v>
      </c>
      <c r="P16" s="97">
        <v>42076</v>
      </c>
      <c r="Q16" s="97"/>
      <c r="R16" s="97">
        <v>42401</v>
      </c>
      <c r="S16" s="74" t="s">
        <v>126</v>
      </c>
      <c r="T16" s="151"/>
      <c r="U16" s="145"/>
      <c r="V16" s="104"/>
      <c r="W16" s="103"/>
      <c r="X16" s="102"/>
    </row>
    <row r="17" spans="1:24" s="6" customFormat="1" ht="11.45" customHeight="1" x14ac:dyDescent="0.2">
      <c r="A17" s="137">
        <v>5</v>
      </c>
      <c r="B17" s="133" t="s">
        <v>34</v>
      </c>
      <c r="C17" s="135" t="s">
        <v>43</v>
      </c>
      <c r="D17" s="85" t="s">
        <v>117</v>
      </c>
      <c r="E17" s="29">
        <v>16200</v>
      </c>
      <c r="F17" s="137" t="s">
        <v>9</v>
      </c>
      <c r="G17" s="137" t="s">
        <v>7</v>
      </c>
      <c r="H17" s="66">
        <v>42081</v>
      </c>
      <c r="I17" s="66">
        <f>H17+7</f>
        <v>42088</v>
      </c>
      <c r="J17" s="66">
        <f>I17+4</f>
        <v>42092</v>
      </c>
      <c r="K17" s="66">
        <f>J17+14</f>
        <v>42106</v>
      </c>
      <c r="L17" s="66">
        <v>42116</v>
      </c>
      <c r="M17" s="66" t="s">
        <v>0</v>
      </c>
      <c r="N17" s="66" t="s">
        <v>0</v>
      </c>
      <c r="O17" s="66" t="s">
        <v>0</v>
      </c>
      <c r="P17" s="66">
        <v>42160</v>
      </c>
      <c r="Q17" s="66">
        <v>42503</v>
      </c>
      <c r="R17" s="66">
        <v>42526</v>
      </c>
      <c r="S17" s="74"/>
      <c r="T17" s="86"/>
      <c r="U17" s="139" t="s">
        <v>127</v>
      </c>
      <c r="V17" s="101"/>
      <c r="W17" s="103"/>
      <c r="X17" s="102"/>
    </row>
    <row r="18" spans="1:24" s="6" customFormat="1" ht="11.45" customHeight="1" x14ac:dyDescent="0.2">
      <c r="A18" s="147"/>
      <c r="B18" s="134"/>
      <c r="C18" s="136"/>
      <c r="D18" s="85" t="s">
        <v>69</v>
      </c>
      <c r="E18" s="30">
        <v>10800</v>
      </c>
      <c r="F18" s="138"/>
      <c r="G18" s="138"/>
      <c r="H18" s="66">
        <v>42103</v>
      </c>
      <c r="I18" s="66">
        <v>42107</v>
      </c>
      <c r="J18" s="66">
        <v>42074</v>
      </c>
      <c r="K18" s="66">
        <v>42086</v>
      </c>
      <c r="L18" s="66">
        <v>42116</v>
      </c>
      <c r="M18" s="66" t="s">
        <v>0</v>
      </c>
      <c r="N18" s="66" t="s">
        <v>0</v>
      </c>
      <c r="O18" s="66" t="s">
        <v>0</v>
      </c>
      <c r="P18" s="66">
        <v>42160</v>
      </c>
      <c r="Q18" s="66">
        <v>42503</v>
      </c>
      <c r="R18" s="66">
        <v>42526</v>
      </c>
      <c r="S18" s="74" t="s">
        <v>131</v>
      </c>
      <c r="T18" s="24"/>
      <c r="U18" s="140"/>
      <c r="V18" s="101"/>
      <c r="W18" s="103"/>
      <c r="X18" s="102"/>
    </row>
    <row r="19" spans="1:24" s="6" customFormat="1" ht="11.45" customHeight="1" x14ac:dyDescent="0.2">
      <c r="A19" s="137">
        <v>6</v>
      </c>
      <c r="B19" s="133" t="s">
        <v>36</v>
      </c>
      <c r="C19" s="135" t="s">
        <v>26</v>
      </c>
      <c r="D19" s="85" t="s">
        <v>117</v>
      </c>
      <c r="E19" s="29">
        <v>19000</v>
      </c>
      <c r="F19" s="137" t="s">
        <v>9</v>
      </c>
      <c r="G19" s="84" t="s">
        <v>7</v>
      </c>
      <c r="H19" s="66">
        <v>42074</v>
      </c>
      <c r="I19" s="66">
        <f>H19+7</f>
        <v>42081</v>
      </c>
      <c r="J19" s="66">
        <f>I19+4</f>
        <v>42085</v>
      </c>
      <c r="K19" s="66">
        <f>J19+14</f>
        <v>42099</v>
      </c>
      <c r="L19" s="66">
        <v>42125</v>
      </c>
      <c r="M19" s="66">
        <v>42134</v>
      </c>
      <c r="N19" s="66">
        <v>42146</v>
      </c>
      <c r="O19" s="66">
        <f>M19+3</f>
        <v>42137</v>
      </c>
      <c r="P19" s="66">
        <f>N19+3</f>
        <v>42149</v>
      </c>
      <c r="Q19" s="66">
        <v>42503</v>
      </c>
      <c r="R19" s="66">
        <v>42503</v>
      </c>
      <c r="S19" s="74"/>
      <c r="T19" s="24"/>
      <c r="U19" s="139" t="s">
        <v>127</v>
      </c>
      <c r="V19" s="101"/>
      <c r="W19" s="103"/>
      <c r="X19" s="102"/>
    </row>
    <row r="20" spans="1:24" s="6" customFormat="1" ht="11.45" customHeight="1" x14ac:dyDescent="0.2">
      <c r="A20" s="147"/>
      <c r="B20" s="146"/>
      <c r="C20" s="136"/>
      <c r="D20" s="85" t="s">
        <v>69</v>
      </c>
      <c r="E20" s="30">
        <v>12000</v>
      </c>
      <c r="F20" s="138"/>
      <c r="G20" s="91"/>
      <c r="H20" s="66">
        <v>42074</v>
      </c>
      <c r="I20" s="66">
        <v>42144</v>
      </c>
      <c r="J20" s="66">
        <v>42074</v>
      </c>
      <c r="K20" s="66">
        <v>42086</v>
      </c>
      <c r="L20" s="66">
        <v>42124</v>
      </c>
      <c r="M20" s="66">
        <v>42142</v>
      </c>
      <c r="N20" s="66">
        <v>42144</v>
      </c>
      <c r="O20" s="66">
        <v>42144</v>
      </c>
      <c r="P20" s="66">
        <v>42146</v>
      </c>
      <c r="Q20" s="66" t="s">
        <v>130</v>
      </c>
      <c r="R20" s="66">
        <v>42512</v>
      </c>
      <c r="S20" s="74" t="s">
        <v>132</v>
      </c>
      <c r="T20" s="108"/>
      <c r="U20" s="140"/>
      <c r="V20" s="102"/>
      <c r="W20" s="103"/>
      <c r="X20" s="104"/>
    </row>
    <row r="21" spans="1:24" s="6" customFormat="1" ht="11.45" customHeight="1" x14ac:dyDescent="0.2">
      <c r="A21" s="137">
        <v>7</v>
      </c>
      <c r="B21" s="133" t="s">
        <v>15</v>
      </c>
      <c r="C21" s="135" t="s">
        <v>27</v>
      </c>
      <c r="D21" s="85" t="s">
        <v>117</v>
      </c>
      <c r="E21" s="29">
        <v>19000</v>
      </c>
      <c r="F21" s="137" t="s">
        <v>9</v>
      </c>
      <c r="G21" s="137" t="s">
        <v>7</v>
      </c>
      <c r="H21" s="66">
        <v>42089</v>
      </c>
      <c r="I21" s="66">
        <f>H21+7</f>
        <v>42096</v>
      </c>
      <c r="J21" s="66">
        <f>I21+3</f>
        <v>42099</v>
      </c>
      <c r="K21" s="66">
        <f>J21+14</f>
        <v>42113</v>
      </c>
      <c r="L21" s="66">
        <v>42125</v>
      </c>
      <c r="M21" s="66" t="s">
        <v>0</v>
      </c>
      <c r="N21" s="66" t="s">
        <v>0</v>
      </c>
      <c r="O21" s="66" t="s">
        <v>0</v>
      </c>
      <c r="P21" s="66">
        <v>42149</v>
      </c>
      <c r="Q21" s="66">
        <v>42503</v>
      </c>
      <c r="R21" s="66">
        <v>42503</v>
      </c>
      <c r="S21" s="74"/>
      <c r="T21" s="24"/>
      <c r="U21" s="139" t="s">
        <v>127</v>
      </c>
      <c r="V21" s="101"/>
      <c r="W21" s="103"/>
      <c r="X21" s="102"/>
    </row>
    <row r="22" spans="1:24" s="6" customFormat="1" ht="11.45" customHeight="1" x14ac:dyDescent="0.2">
      <c r="A22" s="147"/>
      <c r="B22" s="146"/>
      <c r="C22" s="136"/>
      <c r="D22" s="85" t="s">
        <v>69</v>
      </c>
      <c r="E22" s="30">
        <v>12000</v>
      </c>
      <c r="F22" s="138"/>
      <c r="G22" s="138"/>
      <c r="H22" s="66">
        <v>42103</v>
      </c>
      <c r="I22" s="66">
        <v>42107</v>
      </c>
      <c r="J22" s="66">
        <v>42096</v>
      </c>
      <c r="K22" s="66">
        <v>42109</v>
      </c>
      <c r="L22" s="66">
        <v>42118</v>
      </c>
      <c r="M22" s="66" t="s">
        <v>0</v>
      </c>
      <c r="N22" s="66" t="s">
        <v>0</v>
      </c>
      <c r="O22" s="66" t="s">
        <v>0</v>
      </c>
      <c r="P22" s="66">
        <v>42149</v>
      </c>
      <c r="Q22" s="66"/>
      <c r="R22" s="66">
        <v>42515</v>
      </c>
      <c r="S22" s="74" t="s">
        <v>133</v>
      </c>
      <c r="T22" s="24"/>
      <c r="U22" s="140"/>
      <c r="V22" s="102"/>
      <c r="W22" s="103"/>
      <c r="X22" s="102"/>
    </row>
    <row r="23" spans="1:24" s="6" customFormat="1" ht="11.45" customHeight="1" x14ac:dyDescent="0.2">
      <c r="A23" s="137">
        <v>8</v>
      </c>
      <c r="B23" s="133" t="s">
        <v>41</v>
      </c>
      <c r="C23" s="135" t="s">
        <v>54</v>
      </c>
      <c r="D23" s="85" t="s">
        <v>117</v>
      </c>
      <c r="E23" s="29">
        <v>15200</v>
      </c>
      <c r="F23" s="137" t="s">
        <v>9</v>
      </c>
      <c r="G23" s="137" t="s">
        <v>7</v>
      </c>
      <c r="H23" s="66">
        <v>42074</v>
      </c>
      <c r="I23" s="66">
        <f>H23+7</f>
        <v>42081</v>
      </c>
      <c r="J23" s="66">
        <f>I23+3</f>
        <v>42084</v>
      </c>
      <c r="K23" s="66">
        <f>J23+14</f>
        <v>42098</v>
      </c>
      <c r="L23" s="66">
        <v>42095</v>
      </c>
      <c r="M23" s="66" t="s">
        <v>0</v>
      </c>
      <c r="N23" s="66" t="s">
        <v>0</v>
      </c>
      <c r="O23" s="66" t="s">
        <v>0</v>
      </c>
      <c r="P23" s="66">
        <v>42114</v>
      </c>
      <c r="Q23" s="66">
        <v>42503</v>
      </c>
      <c r="R23" s="66">
        <v>42503</v>
      </c>
      <c r="S23" s="74"/>
      <c r="T23" s="24"/>
      <c r="U23" s="139" t="s">
        <v>127</v>
      </c>
      <c r="V23" s="101"/>
      <c r="W23" s="103"/>
      <c r="X23" s="102"/>
    </row>
    <row r="24" spans="1:24" s="6" customFormat="1" ht="11.45" customHeight="1" x14ac:dyDescent="0.2">
      <c r="A24" s="147"/>
      <c r="B24" s="146"/>
      <c r="C24" s="136"/>
      <c r="D24" s="85" t="s">
        <v>69</v>
      </c>
      <c r="E24" s="30">
        <v>9600</v>
      </c>
      <c r="F24" s="138"/>
      <c r="G24" s="138"/>
      <c r="H24" s="66">
        <v>42103</v>
      </c>
      <c r="I24" s="66">
        <v>42107</v>
      </c>
      <c r="J24" s="66">
        <v>42096</v>
      </c>
      <c r="K24" s="66">
        <v>42109</v>
      </c>
      <c r="L24" s="66">
        <v>42124</v>
      </c>
      <c r="M24" s="66" t="s">
        <v>0</v>
      </c>
      <c r="N24" s="66" t="s">
        <v>0</v>
      </c>
      <c r="O24" s="66" t="s">
        <v>0</v>
      </c>
      <c r="P24" s="66">
        <v>42152</v>
      </c>
      <c r="Q24" s="66"/>
      <c r="R24" s="66">
        <v>42518</v>
      </c>
      <c r="S24" s="74" t="s">
        <v>134</v>
      </c>
      <c r="T24" s="24"/>
      <c r="U24" s="140"/>
      <c r="V24" s="102"/>
      <c r="W24" s="103"/>
      <c r="X24" s="102"/>
    </row>
    <row r="25" spans="1:24" s="25" customFormat="1" ht="11.45" customHeight="1" x14ac:dyDescent="0.2">
      <c r="A25" s="131">
        <v>9</v>
      </c>
      <c r="B25" s="133" t="s">
        <v>14</v>
      </c>
      <c r="C25" s="135" t="s">
        <v>37</v>
      </c>
      <c r="D25" s="98" t="s">
        <v>117</v>
      </c>
      <c r="E25" s="29">
        <v>3035</v>
      </c>
      <c r="F25" s="137" t="s">
        <v>23</v>
      </c>
      <c r="G25" s="137" t="s">
        <v>1</v>
      </c>
      <c r="H25" s="97">
        <v>42066</v>
      </c>
      <c r="I25" s="97">
        <v>42076</v>
      </c>
      <c r="J25" s="97" t="s">
        <v>0</v>
      </c>
      <c r="K25" s="97" t="s">
        <v>0</v>
      </c>
      <c r="L25" s="97" t="s">
        <v>0</v>
      </c>
      <c r="M25" s="97" t="s">
        <v>0</v>
      </c>
      <c r="N25" s="97">
        <v>42146</v>
      </c>
      <c r="O25" s="97">
        <v>42076</v>
      </c>
      <c r="P25" s="97">
        <v>42076</v>
      </c>
      <c r="Q25" s="97">
        <v>42442</v>
      </c>
      <c r="R25" s="97">
        <v>42442</v>
      </c>
      <c r="S25" s="74"/>
      <c r="T25" s="150" t="s">
        <v>72</v>
      </c>
      <c r="U25" s="144" t="s">
        <v>129</v>
      </c>
      <c r="V25" s="101"/>
      <c r="W25" s="103"/>
      <c r="X25" s="102"/>
    </row>
    <row r="26" spans="1:24" s="25" customFormat="1" ht="11.45" customHeight="1" x14ac:dyDescent="0.2">
      <c r="A26" s="132"/>
      <c r="B26" s="134"/>
      <c r="C26" s="136"/>
      <c r="D26" s="98" t="s">
        <v>69</v>
      </c>
      <c r="E26" s="30">
        <v>3035</v>
      </c>
      <c r="F26" s="138"/>
      <c r="G26" s="138"/>
      <c r="H26" s="97">
        <v>42066</v>
      </c>
      <c r="I26" s="97">
        <v>42076</v>
      </c>
      <c r="J26" s="97" t="s">
        <v>0</v>
      </c>
      <c r="K26" s="97" t="s">
        <v>0</v>
      </c>
      <c r="L26" s="97" t="s">
        <v>0</v>
      </c>
      <c r="M26" s="97" t="s">
        <v>0</v>
      </c>
      <c r="N26" s="97">
        <v>42149</v>
      </c>
      <c r="O26" s="97">
        <v>42152</v>
      </c>
      <c r="P26" s="97">
        <v>42076</v>
      </c>
      <c r="Q26" s="97"/>
      <c r="R26" s="97">
        <v>42154</v>
      </c>
      <c r="S26" s="74" t="s">
        <v>128</v>
      </c>
      <c r="T26" s="151"/>
      <c r="U26" s="145"/>
      <c r="V26" s="102"/>
      <c r="W26" s="103"/>
      <c r="X26" s="102"/>
    </row>
    <row r="27" spans="1:24" s="6" customFormat="1" ht="11.45" customHeight="1" x14ac:dyDescent="0.2">
      <c r="A27" s="137">
        <v>10</v>
      </c>
      <c r="B27" s="133" t="s">
        <v>14</v>
      </c>
      <c r="C27" s="89" t="s">
        <v>144</v>
      </c>
      <c r="D27" s="85" t="s">
        <v>117</v>
      </c>
      <c r="E27" s="29">
        <v>18000</v>
      </c>
      <c r="F27" s="137" t="s">
        <v>9</v>
      </c>
      <c r="G27" s="137" t="s">
        <v>7</v>
      </c>
      <c r="H27" s="66">
        <v>42066</v>
      </c>
      <c r="I27" s="66">
        <v>42076</v>
      </c>
      <c r="J27" s="66" t="s">
        <v>0</v>
      </c>
      <c r="K27" s="66" t="s">
        <v>0</v>
      </c>
      <c r="L27" s="66">
        <v>42175</v>
      </c>
      <c r="M27" s="66">
        <v>42175</v>
      </c>
      <c r="N27" s="66">
        <v>42181</v>
      </c>
      <c r="O27" s="66">
        <v>42186</v>
      </c>
      <c r="P27" s="66">
        <v>42195</v>
      </c>
      <c r="Q27" s="66">
        <v>42503</v>
      </c>
      <c r="R27" s="66">
        <v>42503</v>
      </c>
      <c r="S27" s="74"/>
      <c r="T27" s="24"/>
      <c r="U27" s="144" t="s">
        <v>127</v>
      </c>
      <c r="V27" s="101"/>
      <c r="W27" s="103"/>
      <c r="X27" s="102"/>
    </row>
    <row r="28" spans="1:24" s="6" customFormat="1" ht="11.45" customHeight="1" x14ac:dyDescent="0.2">
      <c r="A28" s="147"/>
      <c r="B28" s="146"/>
      <c r="C28" s="90"/>
      <c r="D28" s="85" t="s">
        <v>69</v>
      </c>
      <c r="E28" s="30">
        <v>12000</v>
      </c>
      <c r="F28" s="147"/>
      <c r="G28" s="138"/>
      <c r="H28" s="66">
        <v>42066</v>
      </c>
      <c r="I28" s="66">
        <v>42076</v>
      </c>
      <c r="J28" s="66" t="s">
        <v>0</v>
      </c>
      <c r="K28" s="66" t="s">
        <v>0</v>
      </c>
      <c r="L28" s="66">
        <v>42177</v>
      </c>
      <c r="M28" s="66">
        <v>42177</v>
      </c>
      <c r="N28" s="66">
        <v>42187</v>
      </c>
      <c r="O28" s="66">
        <v>42187</v>
      </c>
      <c r="P28" s="66">
        <v>42193</v>
      </c>
      <c r="Q28" s="66"/>
      <c r="R28" s="66">
        <v>42559</v>
      </c>
      <c r="S28" s="74" t="s">
        <v>212</v>
      </c>
      <c r="T28" s="24"/>
      <c r="U28" s="145"/>
      <c r="V28" s="101"/>
      <c r="W28" s="103"/>
      <c r="X28" s="102"/>
    </row>
    <row r="29" spans="1:24" s="6" customFormat="1" ht="11.45" customHeight="1" x14ac:dyDescent="0.2">
      <c r="A29" s="137">
        <v>11</v>
      </c>
      <c r="B29" s="133" t="s">
        <v>39</v>
      </c>
      <c r="C29" s="135" t="s">
        <v>32</v>
      </c>
      <c r="D29" s="85" t="s">
        <v>117</v>
      </c>
      <c r="E29" s="29">
        <v>7200</v>
      </c>
      <c r="F29" s="137" t="s">
        <v>9</v>
      </c>
      <c r="G29" s="137" t="s">
        <v>7</v>
      </c>
      <c r="H29" s="66">
        <v>42083</v>
      </c>
      <c r="I29" s="66">
        <f>H29+7</f>
        <v>42090</v>
      </c>
      <c r="J29" s="66">
        <f>I29+3</f>
        <v>42093</v>
      </c>
      <c r="K29" s="66">
        <f>J29+14</f>
        <v>42107</v>
      </c>
      <c r="L29" s="66" t="s">
        <v>0</v>
      </c>
      <c r="M29" s="66" t="s">
        <v>0</v>
      </c>
      <c r="N29" s="66" t="s">
        <v>0</v>
      </c>
      <c r="O29" s="66" t="s">
        <v>0</v>
      </c>
      <c r="P29" s="66">
        <v>42129</v>
      </c>
      <c r="Q29" s="66">
        <v>42503</v>
      </c>
      <c r="R29" s="66">
        <v>42503</v>
      </c>
      <c r="S29" s="74"/>
      <c r="T29" s="24"/>
      <c r="U29" s="144" t="s">
        <v>127</v>
      </c>
      <c r="V29" s="101"/>
      <c r="W29" s="103"/>
      <c r="X29" s="102"/>
    </row>
    <row r="30" spans="1:24" s="6" customFormat="1" ht="11.45" customHeight="1" x14ac:dyDescent="0.2">
      <c r="A30" s="147"/>
      <c r="B30" s="146"/>
      <c r="C30" s="136"/>
      <c r="D30" s="85" t="s">
        <v>69</v>
      </c>
      <c r="E30" s="30">
        <v>4800</v>
      </c>
      <c r="F30" s="138"/>
      <c r="G30" s="138"/>
      <c r="H30" s="66">
        <v>42103</v>
      </c>
      <c r="I30" s="66">
        <v>42107</v>
      </c>
      <c r="J30" s="66">
        <v>42096</v>
      </c>
      <c r="K30" s="66">
        <v>42109</v>
      </c>
      <c r="L30" s="66">
        <v>42128</v>
      </c>
      <c r="M30" s="66" t="s">
        <v>0</v>
      </c>
      <c r="N30" s="66" t="s">
        <v>0</v>
      </c>
      <c r="O30" s="66" t="s">
        <v>0</v>
      </c>
      <c r="P30" s="66">
        <v>42152</v>
      </c>
      <c r="Q30" s="66"/>
      <c r="R30" s="66">
        <v>42518</v>
      </c>
      <c r="S30" s="74" t="s">
        <v>135</v>
      </c>
      <c r="T30" s="24"/>
      <c r="U30" s="145"/>
      <c r="V30" s="102"/>
      <c r="W30" s="103"/>
      <c r="X30" s="102"/>
    </row>
    <row r="31" spans="1:24" s="6" customFormat="1" ht="11.45" customHeight="1" x14ac:dyDescent="0.2">
      <c r="A31" s="131">
        <v>12</v>
      </c>
      <c r="B31" s="133" t="s">
        <v>42</v>
      </c>
      <c r="C31" s="135" t="s">
        <v>31</v>
      </c>
      <c r="D31" s="85" t="s">
        <v>117</v>
      </c>
      <c r="E31" s="29">
        <v>13300</v>
      </c>
      <c r="F31" s="137" t="s">
        <v>9</v>
      </c>
      <c r="G31" s="137" t="s">
        <v>7</v>
      </c>
      <c r="H31" s="66">
        <v>42074</v>
      </c>
      <c r="I31" s="66">
        <f>H31+7</f>
        <v>42081</v>
      </c>
      <c r="J31" s="66">
        <f>I31+3</f>
        <v>42084</v>
      </c>
      <c r="K31" s="66">
        <f>J31+14</f>
        <v>42098</v>
      </c>
      <c r="L31" s="66">
        <v>42130</v>
      </c>
      <c r="M31" s="66" t="s">
        <v>0</v>
      </c>
      <c r="N31" s="66" t="s">
        <v>0</v>
      </c>
      <c r="O31" s="66" t="s">
        <v>0</v>
      </c>
      <c r="P31" s="66">
        <v>42160</v>
      </c>
      <c r="Q31" s="66">
        <v>42534</v>
      </c>
      <c r="R31" s="66">
        <v>42534</v>
      </c>
      <c r="S31" s="74"/>
      <c r="T31" s="24"/>
      <c r="U31" s="144" t="s">
        <v>127</v>
      </c>
      <c r="V31" s="103"/>
      <c r="W31" s="103"/>
      <c r="X31" s="102"/>
    </row>
    <row r="32" spans="1:24" ht="11.45" customHeight="1" x14ac:dyDescent="0.2">
      <c r="A32" s="132"/>
      <c r="B32" s="134"/>
      <c r="C32" s="136"/>
      <c r="D32" s="85" t="s">
        <v>69</v>
      </c>
      <c r="E32" s="30">
        <v>8400</v>
      </c>
      <c r="F32" s="138"/>
      <c r="G32" s="138"/>
      <c r="H32" s="66">
        <v>42103</v>
      </c>
      <c r="I32" s="66">
        <v>42107</v>
      </c>
      <c r="J32" s="66">
        <v>42096</v>
      </c>
      <c r="K32" s="66">
        <v>42109</v>
      </c>
      <c r="L32" s="66">
        <v>42130</v>
      </c>
      <c r="M32" s="66" t="s">
        <v>0</v>
      </c>
      <c r="N32" s="66" t="s">
        <v>0</v>
      </c>
      <c r="O32" s="66" t="s">
        <v>0</v>
      </c>
      <c r="P32" s="66">
        <v>42156</v>
      </c>
      <c r="Q32" s="66"/>
      <c r="R32" s="66">
        <v>42522</v>
      </c>
      <c r="S32" s="74" t="s">
        <v>136</v>
      </c>
      <c r="T32" s="24"/>
      <c r="U32" s="145"/>
      <c r="V32" s="103"/>
      <c r="W32" s="103"/>
      <c r="X32" s="103"/>
    </row>
    <row r="33" spans="1:24" s="7" customFormat="1" ht="11.45" customHeight="1" x14ac:dyDescent="0.2">
      <c r="A33" s="131">
        <v>13</v>
      </c>
      <c r="B33" s="133" t="s">
        <v>57</v>
      </c>
      <c r="C33" s="135" t="s">
        <v>55</v>
      </c>
      <c r="D33" s="85" t="s">
        <v>117</v>
      </c>
      <c r="E33" s="29">
        <v>15200</v>
      </c>
      <c r="F33" s="137" t="s">
        <v>9</v>
      </c>
      <c r="G33" s="137" t="s">
        <v>7</v>
      </c>
      <c r="H33" s="66">
        <v>42149</v>
      </c>
      <c r="I33" s="66">
        <v>42156</v>
      </c>
      <c r="J33" s="66">
        <v>42157</v>
      </c>
      <c r="K33" s="66">
        <v>42183</v>
      </c>
      <c r="L33" s="66">
        <v>42195</v>
      </c>
      <c r="M33" s="66" t="s">
        <v>0</v>
      </c>
      <c r="N33" s="66" t="s">
        <v>0</v>
      </c>
      <c r="O33" s="66" t="s">
        <v>0</v>
      </c>
      <c r="P33" s="66">
        <v>42248</v>
      </c>
      <c r="Q33" s="66">
        <v>42606</v>
      </c>
      <c r="R33" s="66">
        <v>42614</v>
      </c>
      <c r="S33" s="74"/>
      <c r="T33" s="24"/>
      <c r="U33" s="144" t="s">
        <v>127</v>
      </c>
      <c r="V33" s="101"/>
      <c r="W33" s="103"/>
      <c r="X33" s="102"/>
    </row>
    <row r="34" spans="1:24" s="7" customFormat="1" ht="11.45" customHeight="1" x14ac:dyDescent="0.2">
      <c r="A34" s="132"/>
      <c r="B34" s="134"/>
      <c r="C34" s="136"/>
      <c r="D34" s="85" t="s">
        <v>69</v>
      </c>
      <c r="E34" s="30">
        <v>9600</v>
      </c>
      <c r="F34" s="138"/>
      <c r="G34" s="138"/>
      <c r="H34" s="66">
        <v>42180</v>
      </c>
      <c r="I34" s="66">
        <v>42188</v>
      </c>
      <c r="J34" s="66">
        <v>42193</v>
      </c>
      <c r="K34" s="66">
        <v>42212</v>
      </c>
      <c r="L34" s="66">
        <v>42221</v>
      </c>
      <c r="M34" s="66" t="s">
        <v>0</v>
      </c>
      <c r="N34" s="66" t="s">
        <v>0</v>
      </c>
      <c r="O34" s="66" t="s">
        <v>0</v>
      </c>
      <c r="P34" s="66">
        <v>42248</v>
      </c>
      <c r="Q34" s="66">
        <v>42606</v>
      </c>
      <c r="R34" s="66">
        <v>42614</v>
      </c>
      <c r="S34" s="74" t="s">
        <v>141</v>
      </c>
      <c r="T34" s="24"/>
      <c r="U34" s="145"/>
      <c r="V34" s="101"/>
      <c r="W34" s="103"/>
      <c r="X34" s="103"/>
    </row>
    <row r="35" spans="1:24" s="7" customFormat="1" ht="11.45" customHeight="1" x14ac:dyDescent="0.2">
      <c r="A35" s="131">
        <v>14</v>
      </c>
      <c r="B35" s="133" t="s">
        <v>56</v>
      </c>
      <c r="C35" s="135" t="s">
        <v>58</v>
      </c>
      <c r="D35" s="85" t="s">
        <v>117</v>
      </c>
      <c r="E35" s="29">
        <v>15200</v>
      </c>
      <c r="F35" s="137" t="s">
        <v>9</v>
      </c>
      <c r="G35" s="137" t="s">
        <v>7</v>
      </c>
      <c r="H35" s="66">
        <v>42149</v>
      </c>
      <c r="I35" s="66">
        <v>42156</v>
      </c>
      <c r="J35" s="66">
        <v>42157</v>
      </c>
      <c r="K35" s="66">
        <v>42183</v>
      </c>
      <c r="L35" s="66">
        <v>42195</v>
      </c>
      <c r="M35" s="66" t="s">
        <v>0</v>
      </c>
      <c r="N35" s="66" t="s">
        <v>0</v>
      </c>
      <c r="O35" s="66" t="s">
        <v>0</v>
      </c>
      <c r="P35" s="66">
        <v>42248</v>
      </c>
      <c r="Q35" s="66">
        <v>42606</v>
      </c>
      <c r="R35" s="66">
        <v>42614</v>
      </c>
      <c r="S35" s="74"/>
      <c r="T35" s="24"/>
      <c r="U35" s="144" t="s">
        <v>127</v>
      </c>
      <c r="V35" s="101"/>
      <c r="W35" s="103"/>
      <c r="X35" s="102"/>
    </row>
    <row r="36" spans="1:24" s="7" customFormat="1" ht="11.45" customHeight="1" x14ac:dyDescent="0.2">
      <c r="A36" s="132"/>
      <c r="B36" s="134"/>
      <c r="C36" s="136"/>
      <c r="D36" s="85" t="s">
        <v>69</v>
      </c>
      <c r="E36" s="30">
        <v>9600</v>
      </c>
      <c r="F36" s="138"/>
      <c r="G36" s="138"/>
      <c r="H36" s="66">
        <v>42180</v>
      </c>
      <c r="I36" s="66">
        <v>42188</v>
      </c>
      <c r="J36" s="66">
        <v>42193</v>
      </c>
      <c r="K36" s="66">
        <v>42212</v>
      </c>
      <c r="L36" s="66">
        <v>42221</v>
      </c>
      <c r="M36" s="66" t="s">
        <v>0</v>
      </c>
      <c r="N36" s="66" t="s">
        <v>0</v>
      </c>
      <c r="O36" s="66" t="s">
        <v>0</v>
      </c>
      <c r="P36" s="66">
        <v>42248</v>
      </c>
      <c r="Q36" s="66">
        <v>42606</v>
      </c>
      <c r="R36" s="66">
        <v>42614</v>
      </c>
      <c r="S36" s="74" t="s">
        <v>142</v>
      </c>
      <c r="T36" s="24"/>
      <c r="U36" s="145"/>
      <c r="V36" s="101"/>
      <c r="W36" s="103"/>
      <c r="X36" s="103"/>
    </row>
    <row r="37" spans="1:24" s="7" customFormat="1" ht="11.45" customHeight="1" x14ac:dyDescent="0.2">
      <c r="A37" s="131">
        <v>15</v>
      </c>
      <c r="B37" s="133" t="s">
        <v>59</v>
      </c>
      <c r="C37" s="135" t="s">
        <v>60</v>
      </c>
      <c r="D37" s="85" t="s">
        <v>117</v>
      </c>
      <c r="E37" s="29">
        <v>15200</v>
      </c>
      <c r="F37" s="137" t="s">
        <v>9</v>
      </c>
      <c r="G37" s="137" t="s">
        <v>7</v>
      </c>
      <c r="H37" s="66">
        <v>42149</v>
      </c>
      <c r="I37" s="66">
        <v>42156</v>
      </c>
      <c r="J37" s="66">
        <v>42157</v>
      </c>
      <c r="K37" s="66">
        <v>42183</v>
      </c>
      <c r="L37" s="66">
        <v>42195</v>
      </c>
      <c r="M37" s="66" t="s">
        <v>0</v>
      </c>
      <c r="N37" s="66" t="s">
        <v>0</v>
      </c>
      <c r="O37" s="66" t="s">
        <v>0</v>
      </c>
      <c r="P37" s="66">
        <v>42248</v>
      </c>
      <c r="Q37" s="66">
        <v>42606</v>
      </c>
      <c r="R37" s="66">
        <v>42614</v>
      </c>
      <c r="S37" s="74"/>
      <c r="T37" s="24"/>
      <c r="U37" s="144" t="s">
        <v>127</v>
      </c>
      <c r="V37" s="101"/>
      <c r="W37" s="103"/>
      <c r="X37" s="102"/>
    </row>
    <row r="38" spans="1:24" s="7" customFormat="1" ht="11.45" customHeight="1" x14ac:dyDescent="0.2">
      <c r="A38" s="132"/>
      <c r="B38" s="134"/>
      <c r="C38" s="136"/>
      <c r="D38" s="85" t="s">
        <v>69</v>
      </c>
      <c r="E38" s="30">
        <v>9600</v>
      </c>
      <c r="F38" s="138"/>
      <c r="G38" s="138"/>
      <c r="H38" s="66">
        <v>42180</v>
      </c>
      <c r="I38" s="66">
        <v>42188</v>
      </c>
      <c r="J38" s="66">
        <v>42193</v>
      </c>
      <c r="K38" s="66">
        <v>42212</v>
      </c>
      <c r="L38" s="66">
        <v>42221</v>
      </c>
      <c r="M38" s="66" t="s">
        <v>0</v>
      </c>
      <c r="N38" s="66" t="s">
        <v>0</v>
      </c>
      <c r="O38" s="66" t="s">
        <v>0</v>
      </c>
      <c r="P38" s="66">
        <v>42248</v>
      </c>
      <c r="Q38" s="66">
        <v>42606</v>
      </c>
      <c r="R38" s="66">
        <v>42614</v>
      </c>
      <c r="S38" s="74" t="s">
        <v>143</v>
      </c>
      <c r="T38" s="24"/>
      <c r="U38" s="145"/>
      <c r="V38" s="101"/>
      <c r="W38" s="103"/>
      <c r="X38" s="103"/>
    </row>
    <row r="39" spans="1:24" s="6" customFormat="1" ht="11.45" customHeight="1" x14ac:dyDescent="0.2">
      <c r="A39" s="137">
        <v>16</v>
      </c>
      <c r="B39" s="133" t="s">
        <v>40</v>
      </c>
      <c r="C39" s="135" t="s">
        <v>33</v>
      </c>
      <c r="D39" s="98" t="s">
        <v>117</v>
      </c>
      <c r="E39" s="29">
        <v>9500</v>
      </c>
      <c r="F39" s="137" t="s">
        <v>9</v>
      </c>
      <c r="G39" s="137" t="s">
        <v>7</v>
      </c>
      <c r="H39" s="97">
        <v>42083</v>
      </c>
      <c r="I39" s="97">
        <f>H39+7</f>
        <v>42090</v>
      </c>
      <c r="J39" s="97">
        <f>I39+3</f>
        <v>42093</v>
      </c>
      <c r="K39" s="97">
        <f>J39+14</f>
        <v>42107</v>
      </c>
      <c r="L39" s="97">
        <v>42130</v>
      </c>
      <c r="M39" s="97" t="s">
        <v>0</v>
      </c>
      <c r="N39" s="97" t="s">
        <v>0</v>
      </c>
      <c r="O39" s="97" t="s">
        <v>0</v>
      </c>
      <c r="P39" s="97">
        <v>42156</v>
      </c>
      <c r="Q39" s="97">
        <v>42483</v>
      </c>
      <c r="R39" s="97">
        <v>42156</v>
      </c>
      <c r="S39" s="74"/>
      <c r="T39" s="24"/>
      <c r="U39" s="144" t="s">
        <v>127</v>
      </c>
      <c r="V39" s="101"/>
      <c r="W39" s="103"/>
      <c r="X39" s="114"/>
    </row>
    <row r="40" spans="1:24" s="6" customFormat="1" ht="11.45" customHeight="1" x14ac:dyDescent="0.2">
      <c r="A40" s="147"/>
      <c r="B40" s="146"/>
      <c r="C40" s="136"/>
      <c r="D40" s="98" t="s">
        <v>69</v>
      </c>
      <c r="E40" s="30">
        <v>9500</v>
      </c>
      <c r="F40" s="138"/>
      <c r="G40" s="138"/>
      <c r="H40" s="97">
        <v>42103</v>
      </c>
      <c r="I40" s="97">
        <v>42107</v>
      </c>
      <c r="J40" s="97">
        <v>42096</v>
      </c>
      <c r="K40" s="97">
        <v>42109</v>
      </c>
      <c r="L40" s="97">
        <v>42130</v>
      </c>
      <c r="M40" s="97" t="s">
        <v>0</v>
      </c>
      <c r="N40" s="97" t="s">
        <v>0</v>
      </c>
      <c r="O40" s="97" t="s">
        <v>0</v>
      </c>
      <c r="P40" s="97">
        <v>42156</v>
      </c>
      <c r="Q40" s="97"/>
      <c r="R40" s="97">
        <v>42735</v>
      </c>
      <c r="S40" s="74" t="s">
        <v>137</v>
      </c>
      <c r="T40" s="105" t="s">
        <v>255</v>
      </c>
      <c r="U40" s="145"/>
      <c r="V40" s="102"/>
      <c r="W40" s="103"/>
      <c r="X40" s="102"/>
    </row>
    <row r="41" spans="1:24" s="6" customFormat="1" ht="11.45" customHeight="1" x14ac:dyDescent="0.2">
      <c r="A41" s="131">
        <v>17</v>
      </c>
      <c r="B41" s="133" t="s">
        <v>139</v>
      </c>
      <c r="C41" s="135" t="s">
        <v>146</v>
      </c>
      <c r="D41" s="85" t="s">
        <v>117</v>
      </c>
      <c r="E41" s="29">
        <v>13600</v>
      </c>
      <c r="F41" s="137" t="s">
        <v>9</v>
      </c>
      <c r="G41" s="137" t="s">
        <v>7</v>
      </c>
      <c r="H41" s="66">
        <v>42150</v>
      </c>
      <c r="I41" s="66">
        <f>H41+7</f>
        <v>42157</v>
      </c>
      <c r="J41" s="66">
        <f>I41+3</f>
        <v>42160</v>
      </c>
      <c r="K41" s="66">
        <f>J41+14</f>
        <v>42174</v>
      </c>
      <c r="L41" s="66">
        <v>42175</v>
      </c>
      <c r="M41" s="66" t="s">
        <v>0</v>
      </c>
      <c r="N41" s="66" t="s">
        <v>0</v>
      </c>
      <c r="O41" s="66" t="s">
        <v>0</v>
      </c>
      <c r="P41" s="66">
        <v>42200</v>
      </c>
      <c r="Q41" s="66">
        <v>42559</v>
      </c>
      <c r="R41" s="66">
        <v>42559</v>
      </c>
      <c r="S41" s="74"/>
      <c r="T41" s="24"/>
      <c r="U41" s="144" t="s">
        <v>127</v>
      </c>
      <c r="V41" s="101"/>
      <c r="W41" s="103"/>
      <c r="X41" s="102"/>
    </row>
    <row r="42" spans="1:24" s="6" customFormat="1" ht="11.45" customHeight="1" x14ac:dyDescent="0.2">
      <c r="A42" s="132"/>
      <c r="B42" s="134"/>
      <c r="C42" s="136"/>
      <c r="D42" s="85" t="s">
        <v>69</v>
      </c>
      <c r="E42" s="30">
        <v>9600</v>
      </c>
      <c r="F42" s="138"/>
      <c r="G42" s="138"/>
      <c r="H42" s="66">
        <v>42151</v>
      </c>
      <c r="I42" s="66">
        <v>42159</v>
      </c>
      <c r="J42" s="66">
        <v>42180</v>
      </c>
      <c r="K42" s="66">
        <v>42198</v>
      </c>
      <c r="L42" s="66">
        <v>42215</v>
      </c>
      <c r="M42" s="66" t="s">
        <v>0</v>
      </c>
      <c r="N42" s="66" t="s">
        <v>0</v>
      </c>
      <c r="O42" s="66" t="s">
        <v>0</v>
      </c>
      <c r="P42" s="66">
        <v>42219</v>
      </c>
      <c r="Q42" s="66"/>
      <c r="R42" s="66">
        <v>42585</v>
      </c>
      <c r="S42" s="74" t="s">
        <v>138</v>
      </c>
      <c r="T42" s="24"/>
      <c r="U42" s="145"/>
      <c r="V42" s="102"/>
      <c r="W42" s="103"/>
      <c r="X42" s="102"/>
    </row>
    <row r="43" spans="1:24" s="6" customFormat="1" ht="11.45" customHeight="1" x14ac:dyDescent="0.2">
      <c r="A43" s="131">
        <v>18</v>
      </c>
      <c r="B43" s="133" t="s">
        <v>62</v>
      </c>
      <c r="C43" s="135" t="s">
        <v>145</v>
      </c>
      <c r="D43" s="85" t="s">
        <v>117</v>
      </c>
      <c r="E43" s="29">
        <v>9000</v>
      </c>
      <c r="F43" s="137" t="s">
        <v>9</v>
      </c>
      <c r="G43" s="137" t="s">
        <v>7</v>
      </c>
      <c r="H43" s="66">
        <v>42372</v>
      </c>
      <c r="I43" s="66">
        <v>42386</v>
      </c>
      <c r="J43" s="66">
        <v>42370</v>
      </c>
      <c r="K43" s="66">
        <v>42398</v>
      </c>
      <c r="L43" s="66">
        <v>42406</v>
      </c>
      <c r="M43" s="66" t="s">
        <v>0</v>
      </c>
      <c r="N43" s="66" t="s">
        <v>0</v>
      </c>
      <c r="O43" s="66" t="s">
        <v>0</v>
      </c>
      <c r="P43" s="66">
        <v>42434</v>
      </c>
      <c r="Q43" s="66"/>
      <c r="R43" s="66">
        <v>42735</v>
      </c>
      <c r="S43" s="74"/>
      <c r="T43" s="87"/>
      <c r="U43" s="144" t="s">
        <v>127</v>
      </c>
      <c r="V43" s="101"/>
      <c r="W43" s="103"/>
      <c r="X43" s="102"/>
    </row>
    <row r="44" spans="1:24" s="6" customFormat="1" ht="11.45" customHeight="1" x14ac:dyDescent="0.2">
      <c r="A44" s="132"/>
      <c r="B44" s="134"/>
      <c r="C44" s="136"/>
      <c r="D44" s="85" t="s">
        <v>69</v>
      </c>
      <c r="E44" s="30"/>
      <c r="F44" s="138"/>
      <c r="G44" s="138"/>
      <c r="H44" s="66">
        <v>42332</v>
      </c>
      <c r="I44" s="66">
        <v>42367</v>
      </c>
      <c r="J44" s="66">
        <v>42376</v>
      </c>
      <c r="K44" s="66">
        <v>42394</v>
      </c>
      <c r="L44" s="66">
        <v>42459</v>
      </c>
      <c r="M44" s="66">
        <v>42464</v>
      </c>
      <c r="N44" s="66" t="s">
        <v>0</v>
      </c>
      <c r="O44" s="66" t="s">
        <v>0</v>
      </c>
      <c r="P44" s="66">
        <v>42482</v>
      </c>
      <c r="Q44" s="66"/>
      <c r="R44" s="66">
        <v>42735</v>
      </c>
      <c r="S44" s="74" t="s">
        <v>253</v>
      </c>
      <c r="T44" s="88"/>
      <c r="U44" s="145"/>
      <c r="V44" s="104"/>
      <c r="W44" s="103"/>
      <c r="X44" s="102"/>
    </row>
    <row r="45" spans="1:24" s="25" customFormat="1" ht="11.45" customHeight="1" x14ac:dyDescent="0.2">
      <c r="A45" s="131">
        <v>19</v>
      </c>
      <c r="B45" s="133" t="s">
        <v>278</v>
      </c>
      <c r="C45" s="135" t="s">
        <v>234</v>
      </c>
      <c r="D45" s="98" t="s">
        <v>117</v>
      </c>
      <c r="E45" s="29">
        <v>9000</v>
      </c>
      <c r="F45" s="137" t="s">
        <v>23</v>
      </c>
      <c r="G45" s="137" t="s">
        <v>1</v>
      </c>
      <c r="H45" s="97">
        <v>42405</v>
      </c>
      <c r="I45" s="97">
        <v>42415</v>
      </c>
      <c r="J45" s="97" t="s">
        <v>0</v>
      </c>
      <c r="K45" s="97" t="s">
        <v>0</v>
      </c>
      <c r="L45" s="97" t="s">
        <v>0</v>
      </c>
      <c r="M45" s="97" t="s">
        <v>0</v>
      </c>
      <c r="N45" s="97" t="s">
        <v>0</v>
      </c>
      <c r="O45" s="97" t="s">
        <v>0</v>
      </c>
      <c r="P45" s="97">
        <v>42442</v>
      </c>
      <c r="Q45" s="97" t="s">
        <v>0</v>
      </c>
      <c r="R45" s="97">
        <v>42735</v>
      </c>
      <c r="S45" s="93"/>
      <c r="T45" s="106"/>
      <c r="U45" s="144" t="s">
        <v>127</v>
      </c>
      <c r="V45" s="101"/>
      <c r="W45" s="103"/>
      <c r="X45" s="102"/>
    </row>
    <row r="46" spans="1:24" s="25" customFormat="1" ht="11.45" customHeight="1" x14ac:dyDescent="0.2">
      <c r="A46" s="132"/>
      <c r="B46" s="134"/>
      <c r="C46" s="136"/>
      <c r="D46" s="98" t="s">
        <v>69</v>
      </c>
      <c r="E46" s="30">
        <v>10800</v>
      </c>
      <c r="F46" s="138"/>
      <c r="G46" s="138"/>
      <c r="H46" s="58">
        <v>42453</v>
      </c>
      <c r="I46" s="58">
        <v>42460</v>
      </c>
      <c r="J46" s="58" t="s">
        <v>0</v>
      </c>
      <c r="K46" s="58" t="s">
        <v>0</v>
      </c>
      <c r="L46" s="58" t="s">
        <v>0</v>
      </c>
      <c r="M46" s="58" t="s">
        <v>0</v>
      </c>
      <c r="N46" s="58" t="s">
        <v>0</v>
      </c>
      <c r="O46" s="58" t="s">
        <v>0</v>
      </c>
      <c r="P46" s="58">
        <v>42444</v>
      </c>
      <c r="Q46" s="58"/>
      <c r="R46" s="58">
        <v>42735</v>
      </c>
      <c r="S46" s="81" t="s">
        <v>120</v>
      </c>
      <c r="T46" s="107" t="s">
        <v>240</v>
      </c>
      <c r="U46" s="145"/>
      <c r="V46" s="104"/>
      <c r="W46" s="103"/>
      <c r="X46" s="102"/>
    </row>
    <row r="47" spans="1:24" s="25" customFormat="1" ht="13.5" customHeight="1" x14ac:dyDescent="0.2">
      <c r="A47" s="131">
        <v>20</v>
      </c>
      <c r="B47" s="133" t="s">
        <v>218</v>
      </c>
      <c r="C47" s="135" t="s">
        <v>147</v>
      </c>
      <c r="D47" s="85" t="s">
        <v>117</v>
      </c>
      <c r="E47" s="29">
        <v>9000</v>
      </c>
      <c r="F47" s="137" t="s">
        <v>9</v>
      </c>
      <c r="G47" s="137" t="s">
        <v>7</v>
      </c>
      <c r="H47" s="66">
        <v>42522</v>
      </c>
      <c r="I47" s="66">
        <v>42470</v>
      </c>
      <c r="J47" s="66">
        <v>42474</v>
      </c>
      <c r="K47" s="66">
        <v>42500</v>
      </c>
      <c r="L47" s="66">
        <v>42506</v>
      </c>
      <c r="M47" s="66">
        <v>42516</v>
      </c>
      <c r="N47" s="66">
        <v>42552</v>
      </c>
      <c r="O47" s="66">
        <v>42531</v>
      </c>
      <c r="P47" s="66">
        <v>42537</v>
      </c>
      <c r="Q47" s="66">
        <v>42442</v>
      </c>
      <c r="R47" s="66">
        <v>42735</v>
      </c>
      <c r="S47" s="74"/>
      <c r="T47" s="148"/>
      <c r="U47" s="139" t="s">
        <v>256</v>
      </c>
      <c r="V47" s="101"/>
      <c r="W47" s="103"/>
      <c r="X47" s="102"/>
    </row>
    <row r="48" spans="1:24" s="25" customFormat="1" ht="11.45" customHeight="1" x14ac:dyDescent="0.2">
      <c r="A48" s="132"/>
      <c r="B48" s="134"/>
      <c r="C48" s="136"/>
      <c r="D48" s="85" t="s">
        <v>69</v>
      </c>
      <c r="E48" s="30"/>
      <c r="F48" s="138"/>
      <c r="G48" s="138"/>
      <c r="H48" s="58">
        <v>42453</v>
      </c>
      <c r="I48" s="58">
        <v>42472</v>
      </c>
      <c r="J48" s="58">
        <v>42481</v>
      </c>
      <c r="K48" s="58">
        <v>42520</v>
      </c>
      <c r="L48" s="58"/>
      <c r="M48" s="58"/>
      <c r="N48" s="58"/>
      <c r="O48" s="58"/>
      <c r="P48" s="58"/>
      <c r="Q48" s="58"/>
      <c r="R48" s="58"/>
      <c r="S48" s="81"/>
      <c r="T48" s="149"/>
      <c r="U48" s="140"/>
      <c r="V48" s="104"/>
      <c r="W48" s="103"/>
      <c r="X48" s="102"/>
    </row>
    <row r="49" spans="1:24" s="25" customFormat="1" ht="13.5" customHeight="1" x14ac:dyDescent="0.2">
      <c r="A49" s="131">
        <v>21</v>
      </c>
      <c r="B49" s="133" t="s">
        <v>218</v>
      </c>
      <c r="C49" s="135" t="s">
        <v>254</v>
      </c>
      <c r="D49" s="98" t="s">
        <v>117</v>
      </c>
      <c r="E49" s="29">
        <v>9000</v>
      </c>
      <c r="F49" s="137" t="s">
        <v>23</v>
      </c>
      <c r="G49" s="137" t="s">
        <v>1</v>
      </c>
      <c r="H49" s="97">
        <v>42522</v>
      </c>
      <c r="I49" s="97">
        <v>42470</v>
      </c>
      <c r="J49" s="97">
        <v>42474</v>
      </c>
      <c r="K49" s="97">
        <v>42500</v>
      </c>
      <c r="L49" s="97">
        <v>42506</v>
      </c>
      <c r="M49" s="97">
        <v>42516</v>
      </c>
      <c r="N49" s="97">
        <v>42552</v>
      </c>
      <c r="O49" s="97">
        <v>42531</v>
      </c>
      <c r="P49" s="97">
        <v>42537</v>
      </c>
      <c r="Q49" s="97">
        <v>42442</v>
      </c>
      <c r="R49" s="97">
        <v>42735</v>
      </c>
      <c r="S49" s="74"/>
      <c r="T49" s="148"/>
      <c r="U49" s="139" t="s">
        <v>256</v>
      </c>
      <c r="V49" s="101"/>
      <c r="W49" s="103"/>
      <c r="X49" s="102"/>
    </row>
    <row r="50" spans="1:24" s="25" customFormat="1" ht="11.45" customHeight="1" x14ac:dyDescent="0.2">
      <c r="A50" s="132"/>
      <c r="B50" s="134"/>
      <c r="C50" s="136"/>
      <c r="D50" s="98" t="s">
        <v>69</v>
      </c>
      <c r="E50" s="30"/>
      <c r="F50" s="138"/>
      <c r="G50" s="138"/>
      <c r="H50" s="58">
        <v>42453</v>
      </c>
      <c r="I50" s="58">
        <v>42472</v>
      </c>
      <c r="J50" s="58">
        <v>42481</v>
      </c>
      <c r="K50" s="58">
        <v>42520</v>
      </c>
      <c r="L50" s="58"/>
      <c r="M50" s="58"/>
      <c r="N50" s="58"/>
      <c r="O50" s="58"/>
      <c r="P50" s="58"/>
      <c r="Q50" s="58"/>
      <c r="R50" s="58"/>
      <c r="S50" s="81"/>
      <c r="T50" s="149"/>
      <c r="U50" s="140"/>
      <c r="V50" s="104"/>
      <c r="W50" s="103"/>
      <c r="X50" s="102"/>
    </row>
    <row r="51" spans="1:24" s="6" customFormat="1" ht="11.45" customHeight="1" x14ac:dyDescent="0.2">
      <c r="A51" s="131">
        <v>22</v>
      </c>
      <c r="B51" s="133" t="s">
        <v>34</v>
      </c>
      <c r="C51" s="135" t="s">
        <v>241</v>
      </c>
      <c r="D51" s="100" t="s">
        <v>117</v>
      </c>
      <c r="E51" s="29">
        <v>7200</v>
      </c>
      <c r="F51" s="137" t="s">
        <v>9</v>
      </c>
      <c r="G51" s="137" t="s">
        <v>7</v>
      </c>
      <c r="H51" s="99">
        <v>42461</v>
      </c>
      <c r="I51" s="99">
        <v>42473</v>
      </c>
      <c r="J51" s="99">
        <v>42480</v>
      </c>
      <c r="K51" s="99">
        <v>42500</v>
      </c>
      <c r="L51" s="99" t="s">
        <v>0</v>
      </c>
      <c r="M51" s="99" t="s">
        <v>0</v>
      </c>
      <c r="N51" s="99" t="s">
        <v>0</v>
      </c>
      <c r="O51" s="99" t="s">
        <v>0</v>
      </c>
      <c r="P51" s="99">
        <v>42531</v>
      </c>
      <c r="Q51" s="99">
        <v>42503</v>
      </c>
      <c r="R51" s="99">
        <v>42735</v>
      </c>
      <c r="S51" s="92"/>
      <c r="T51" s="86"/>
      <c r="U51" s="139" t="s">
        <v>256</v>
      </c>
      <c r="V51" s="101"/>
      <c r="W51" s="103"/>
      <c r="X51" s="102"/>
    </row>
    <row r="52" spans="1:24" s="6" customFormat="1" ht="11.45" customHeight="1" x14ac:dyDescent="0.2">
      <c r="A52" s="132"/>
      <c r="B52" s="134"/>
      <c r="C52" s="136"/>
      <c r="D52" s="100" t="s">
        <v>69</v>
      </c>
      <c r="E52" s="30"/>
      <c r="F52" s="138"/>
      <c r="G52" s="138"/>
      <c r="H52" s="99">
        <v>42472</v>
      </c>
      <c r="I52" s="99">
        <v>42473</v>
      </c>
      <c r="J52" s="99">
        <v>42480</v>
      </c>
      <c r="K52" s="99">
        <v>42513</v>
      </c>
      <c r="L52" s="99"/>
      <c r="M52" s="99"/>
      <c r="N52" s="99"/>
      <c r="O52" s="99"/>
      <c r="P52" s="99"/>
      <c r="Q52" s="99"/>
      <c r="R52" s="99"/>
      <c r="S52" s="92"/>
      <c r="T52" s="24"/>
      <c r="U52" s="140"/>
      <c r="V52" s="101"/>
      <c r="W52" s="103"/>
      <c r="X52" s="102"/>
    </row>
    <row r="53" spans="1:24" s="6" customFormat="1" ht="11.45" customHeight="1" x14ac:dyDescent="0.2">
      <c r="A53" s="131">
        <v>23</v>
      </c>
      <c r="B53" s="141" t="s">
        <v>139</v>
      </c>
      <c r="C53" s="142" t="s">
        <v>242</v>
      </c>
      <c r="D53" s="100" t="s">
        <v>117</v>
      </c>
      <c r="E53" s="62">
        <v>6400</v>
      </c>
      <c r="F53" s="143" t="s">
        <v>9</v>
      </c>
      <c r="G53" s="143" t="s">
        <v>7</v>
      </c>
      <c r="H53" s="58">
        <v>42461</v>
      </c>
      <c r="I53" s="58">
        <v>42473</v>
      </c>
      <c r="J53" s="58">
        <v>42480</v>
      </c>
      <c r="K53" s="58">
        <v>42500</v>
      </c>
      <c r="L53" s="58" t="s">
        <v>0</v>
      </c>
      <c r="M53" s="58" t="s">
        <v>0</v>
      </c>
      <c r="N53" s="58" t="s">
        <v>0</v>
      </c>
      <c r="O53" s="58" t="s">
        <v>0</v>
      </c>
      <c r="P53" s="58">
        <v>42522</v>
      </c>
      <c r="Q53" s="58">
        <v>42559</v>
      </c>
      <c r="R53" s="58">
        <v>42735</v>
      </c>
      <c r="S53" s="94"/>
      <c r="T53" s="24"/>
      <c r="U53" s="139" t="s">
        <v>256</v>
      </c>
      <c r="V53" s="101"/>
      <c r="W53" s="103"/>
      <c r="X53" s="102"/>
    </row>
    <row r="54" spans="1:24" s="6" customFormat="1" ht="11.45" customHeight="1" x14ac:dyDescent="0.2">
      <c r="A54" s="132"/>
      <c r="B54" s="141"/>
      <c r="C54" s="142"/>
      <c r="D54" s="100" t="s">
        <v>69</v>
      </c>
      <c r="E54" s="62"/>
      <c r="F54" s="143"/>
      <c r="G54" s="143"/>
      <c r="H54" s="58">
        <v>42472</v>
      </c>
      <c r="I54" s="58">
        <v>42473</v>
      </c>
      <c r="J54" s="58">
        <v>42480</v>
      </c>
      <c r="K54" s="58">
        <v>42506</v>
      </c>
      <c r="L54" s="58"/>
      <c r="M54" s="58"/>
      <c r="N54" s="58"/>
      <c r="O54" s="58"/>
      <c r="P54" s="58"/>
      <c r="Q54" s="58"/>
      <c r="R54" s="58"/>
      <c r="S54" s="94"/>
      <c r="T54" s="24"/>
      <c r="U54" s="140"/>
      <c r="V54" s="102"/>
      <c r="W54" s="103"/>
      <c r="X54" s="102"/>
    </row>
  </sheetData>
  <mergeCells count="147">
    <mergeCell ref="T49:T50"/>
    <mergeCell ref="U49:U50"/>
    <mergeCell ref="A1:S1"/>
    <mergeCell ref="A2:S2"/>
    <mergeCell ref="A3:S3"/>
    <mergeCell ref="A4:S4"/>
    <mergeCell ref="A5:S5"/>
    <mergeCell ref="A11:A12"/>
    <mergeCell ref="A13:A14"/>
    <mergeCell ref="A15:A16"/>
    <mergeCell ref="A17:A18"/>
    <mergeCell ref="C11:C12"/>
    <mergeCell ref="B11:B12"/>
    <mergeCell ref="F11:F12"/>
    <mergeCell ref="G11:G12"/>
    <mergeCell ref="F15:F16"/>
    <mergeCell ref="F13:F14"/>
    <mergeCell ref="F17:F18"/>
    <mergeCell ref="C15:C16"/>
    <mergeCell ref="A21:A22"/>
    <mergeCell ref="A23:A24"/>
    <mergeCell ref="A25:A26"/>
    <mergeCell ref="A29:A30"/>
    <mergeCell ref="F21:F22"/>
    <mergeCell ref="A27:A28"/>
    <mergeCell ref="C21:C22"/>
    <mergeCell ref="G21:G22"/>
    <mergeCell ref="A49:A50"/>
    <mergeCell ref="B49:B50"/>
    <mergeCell ref="C49:C50"/>
    <mergeCell ref="F49:F50"/>
    <mergeCell ref="G49:G50"/>
    <mergeCell ref="B25:B26"/>
    <mergeCell ref="G25:G26"/>
    <mergeCell ref="G39:G40"/>
    <mergeCell ref="A31:A32"/>
    <mergeCell ref="A33:A34"/>
    <mergeCell ref="A35:A36"/>
    <mergeCell ref="F31:F32"/>
    <mergeCell ref="F33:F34"/>
    <mergeCell ref="F35:F36"/>
    <mergeCell ref="F37:F38"/>
    <mergeCell ref="A37:A38"/>
    <mergeCell ref="A41:A42"/>
    <mergeCell ref="G45:G46"/>
    <mergeCell ref="A47:A48"/>
    <mergeCell ref="B47:B48"/>
    <mergeCell ref="C47:C48"/>
    <mergeCell ref="T25:T26"/>
    <mergeCell ref="U25:U26"/>
    <mergeCell ref="C23:C24"/>
    <mergeCell ref="G23:G24"/>
    <mergeCell ref="G27:G28"/>
    <mergeCell ref="U27:U28"/>
    <mergeCell ref="B15:B16"/>
    <mergeCell ref="G15:G16"/>
    <mergeCell ref="G17:G18"/>
    <mergeCell ref="U15:U16"/>
    <mergeCell ref="C19:C20"/>
    <mergeCell ref="C17:C18"/>
    <mergeCell ref="F27:F28"/>
    <mergeCell ref="U21:U22"/>
    <mergeCell ref="U23:U24"/>
    <mergeCell ref="F23:F24"/>
    <mergeCell ref="F25:F26"/>
    <mergeCell ref="C25:C26"/>
    <mergeCell ref="T15:T16"/>
    <mergeCell ref="U29:U30"/>
    <mergeCell ref="A43:A44"/>
    <mergeCell ref="C39:C40"/>
    <mergeCell ref="F41:F42"/>
    <mergeCell ref="C45:C46"/>
    <mergeCell ref="B45:B46"/>
    <mergeCell ref="F45:F46"/>
    <mergeCell ref="C31:C32"/>
    <mergeCell ref="T9:T10"/>
    <mergeCell ref="U11:U12"/>
    <mergeCell ref="C13:C14"/>
    <mergeCell ref="B13:B14"/>
    <mergeCell ref="G13:G14"/>
    <mergeCell ref="F9:F10"/>
    <mergeCell ref="G9:G10"/>
    <mergeCell ref="S9:S10"/>
    <mergeCell ref="U9:U10"/>
    <mergeCell ref="U13:U14"/>
    <mergeCell ref="U19:U20"/>
    <mergeCell ref="U17:U18"/>
    <mergeCell ref="F19:F20"/>
    <mergeCell ref="T13:T14"/>
    <mergeCell ref="U43:U44"/>
    <mergeCell ref="U39:U40"/>
    <mergeCell ref="F47:F48"/>
    <mergeCell ref="G47:G48"/>
    <mergeCell ref="T47:T48"/>
    <mergeCell ref="U47:U48"/>
    <mergeCell ref="U33:U34"/>
    <mergeCell ref="U35:U36"/>
    <mergeCell ref="U37:U38"/>
    <mergeCell ref="C43:C44"/>
    <mergeCell ref="B43:B44"/>
    <mergeCell ref="G43:G44"/>
    <mergeCell ref="F43:F44"/>
    <mergeCell ref="C41:C42"/>
    <mergeCell ref="B41:B42"/>
    <mergeCell ref="G41:G42"/>
    <mergeCell ref="C37:C38"/>
    <mergeCell ref="B37:B38"/>
    <mergeCell ref="G37:G38"/>
    <mergeCell ref="U45:U46"/>
    <mergeCell ref="F39:F40"/>
    <mergeCell ref="G33:G34"/>
    <mergeCell ref="A45:A46"/>
    <mergeCell ref="U31:U32"/>
    <mergeCell ref="C29:C30"/>
    <mergeCell ref="G29:G30"/>
    <mergeCell ref="U41:U42"/>
    <mergeCell ref="F29:F30"/>
    <mergeCell ref="B9:B10"/>
    <mergeCell ref="A19:A20"/>
    <mergeCell ref="B19:B20"/>
    <mergeCell ref="B27:B28"/>
    <mergeCell ref="B21:B22"/>
    <mergeCell ref="B23:B24"/>
    <mergeCell ref="B29:B30"/>
    <mergeCell ref="B39:B40"/>
    <mergeCell ref="A39:A40"/>
    <mergeCell ref="A9:A10"/>
    <mergeCell ref="B17:B18"/>
    <mergeCell ref="B31:B32"/>
    <mergeCell ref="G31:G32"/>
    <mergeCell ref="C35:C36"/>
    <mergeCell ref="B35:B36"/>
    <mergeCell ref="G35:G36"/>
    <mergeCell ref="C33:C34"/>
    <mergeCell ref="B33:B34"/>
    <mergeCell ref="A51:A52"/>
    <mergeCell ref="B51:B52"/>
    <mergeCell ref="C51:C52"/>
    <mergeCell ref="F51:F52"/>
    <mergeCell ref="G51:G52"/>
    <mergeCell ref="U51:U52"/>
    <mergeCell ref="A53:A54"/>
    <mergeCell ref="B53:B54"/>
    <mergeCell ref="C53:C54"/>
    <mergeCell ref="F53:F54"/>
    <mergeCell ref="G53:G54"/>
    <mergeCell ref="U53:U54"/>
  </mergeCells>
  <hyperlinks>
    <hyperlink ref="B29" r:id="rId1" display="M@E Consultant"/>
  </hyperlinks>
  <printOptions horizontalCentered="1"/>
  <pageMargins left="0" right="0" top="0" bottom="0" header="0.31496062992125984" footer="0"/>
  <pageSetup paperSize="9" scale="60" orientation="landscape" horizontalDpi="1200" verticalDpi="1200" r:id="rId2"/>
  <rowBreaks count="1" manualBreakCount="1">
    <brk id="20" min="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1">
    <pageSetUpPr fitToPage="1"/>
  </sheetPr>
  <dimension ref="A1:T33"/>
  <sheetViews>
    <sheetView zoomScale="70" zoomScaleNormal="70" workbookViewId="0">
      <selection activeCell="C33" sqref="C33"/>
    </sheetView>
  </sheetViews>
  <sheetFormatPr defaultColWidth="9.140625" defaultRowHeight="12.75" x14ac:dyDescent="0.2"/>
  <cols>
    <col min="1" max="1" width="3.42578125" style="43" bestFit="1" customWidth="1"/>
    <col min="2" max="2" width="39.28515625" style="43" customWidth="1"/>
    <col min="3" max="3" width="28.28515625" style="43" customWidth="1"/>
    <col min="4" max="4" width="10.28515625" style="43" customWidth="1"/>
    <col min="5" max="5" width="6.7109375" style="43" customWidth="1"/>
    <col min="6" max="6" width="11.28515625" style="43" customWidth="1"/>
    <col min="7" max="7" width="7" style="43" customWidth="1"/>
    <col min="8" max="8" width="11" style="47" customWidth="1"/>
    <col min="9" max="9" width="8.5703125" style="48" bestFit="1" customWidth="1"/>
    <col min="10" max="10" width="8.85546875" style="48" bestFit="1" customWidth="1"/>
    <col min="11" max="11" width="9.140625" style="49" customWidth="1"/>
    <col min="12" max="12" width="10.140625" style="49" customWidth="1"/>
    <col min="13" max="13" width="8.5703125" style="48" bestFit="1" customWidth="1"/>
    <col min="14" max="14" width="8.85546875" style="48" bestFit="1" customWidth="1"/>
    <col min="15" max="15" width="8.5703125" style="48" bestFit="1" customWidth="1"/>
    <col min="16" max="16" width="17.28515625" style="48" customWidth="1"/>
    <col min="17" max="17" width="33.5703125" style="43" customWidth="1"/>
    <col min="18" max="16384" width="9.140625" style="43"/>
  </cols>
  <sheetData>
    <row r="1" spans="1:20" s="50" customFormat="1" ht="15" customHeight="1" x14ac:dyDescent="0.2">
      <c r="A1" s="164" t="s">
        <v>161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</row>
    <row r="2" spans="1:20" s="50" customFormat="1" ht="15" customHeight="1" x14ac:dyDescent="0.2">
      <c r="A2" s="165" t="s">
        <v>162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</row>
    <row r="3" spans="1:20" s="25" customFormat="1" x14ac:dyDescent="0.2">
      <c r="A3" s="157" t="s">
        <v>243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72"/>
      <c r="T3" s="72"/>
    </row>
    <row r="4" spans="1:20" s="25" customFormat="1" x14ac:dyDescent="0.2">
      <c r="A4" s="157" t="s">
        <v>244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73"/>
      <c r="T4" s="73"/>
    </row>
    <row r="5" spans="1:20" ht="15.75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20" ht="76.5" x14ac:dyDescent="0.2">
      <c r="A6" s="1" t="s">
        <v>18</v>
      </c>
      <c r="B6" s="17" t="s">
        <v>4</v>
      </c>
      <c r="C6" s="18" t="s">
        <v>163</v>
      </c>
      <c r="D6" s="19" t="s">
        <v>165</v>
      </c>
      <c r="E6" s="18" t="s">
        <v>77</v>
      </c>
      <c r="F6" s="1" t="s">
        <v>78</v>
      </c>
      <c r="G6" s="18" t="s">
        <v>75</v>
      </c>
      <c r="H6" s="20" t="s">
        <v>167</v>
      </c>
      <c r="I6" s="20" t="s">
        <v>169</v>
      </c>
      <c r="J6" s="20" t="s">
        <v>171</v>
      </c>
      <c r="K6" s="20" t="s">
        <v>173</v>
      </c>
      <c r="L6" s="1" t="s">
        <v>2</v>
      </c>
      <c r="M6" s="1" t="s">
        <v>175</v>
      </c>
      <c r="N6" s="1" t="s">
        <v>177</v>
      </c>
      <c r="O6" s="1" t="s">
        <v>88</v>
      </c>
      <c r="P6" s="1" t="s">
        <v>66</v>
      </c>
      <c r="Q6" s="1" t="s">
        <v>90</v>
      </c>
    </row>
    <row r="7" spans="1:20" ht="68.25" customHeight="1" x14ac:dyDescent="0.2">
      <c r="A7" s="1" t="s">
        <v>148</v>
      </c>
      <c r="B7" s="17" t="s">
        <v>96</v>
      </c>
      <c r="C7" s="51" t="s">
        <v>164</v>
      </c>
      <c r="D7" s="19" t="s">
        <v>166</v>
      </c>
      <c r="E7" s="18" t="s">
        <v>99</v>
      </c>
      <c r="F7" s="1" t="s">
        <v>100</v>
      </c>
      <c r="G7" s="18" t="s">
        <v>97</v>
      </c>
      <c r="H7" s="20" t="s">
        <v>168</v>
      </c>
      <c r="I7" s="20" t="s">
        <v>170</v>
      </c>
      <c r="J7" s="20" t="s">
        <v>172</v>
      </c>
      <c r="K7" s="20" t="s">
        <v>174</v>
      </c>
      <c r="L7" s="1" t="s">
        <v>105</v>
      </c>
      <c r="M7" s="1" t="s">
        <v>176</v>
      </c>
      <c r="N7" s="1" t="s">
        <v>109</v>
      </c>
      <c r="O7" s="1" t="s">
        <v>110</v>
      </c>
      <c r="P7" s="1" t="s">
        <v>178</v>
      </c>
      <c r="Q7" s="1" t="s">
        <v>179</v>
      </c>
    </row>
    <row r="8" spans="1:20" ht="25.5" customHeight="1" x14ac:dyDescent="0.2">
      <c r="A8" s="162">
        <v>1</v>
      </c>
      <c r="B8" s="135" t="s">
        <v>279</v>
      </c>
      <c r="C8" s="133" t="s">
        <v>46</v>
      </c>
      <c r="D8" s="52">
        <v>45000</v>
      </c>
      <c r="E8" s="137" t="s">
        <v>44</v>
      </c>
      <c r="F8" s="137" t="s">
        <v>1</v>
      </c>
      <c r="G8" s="116" t="s">
        <v>68</v>
      </c>
      <c r="H8" s="75">
        <v>42163</v>
      </c>
      <c r="I8" s="75">
        <f>H8+14</f>
        <v>42177</v>
      </c>
      <c r="J8" s="75">
        <f>I8+3</f>
        <v>42180</v>
      </c>
      <c r="K8" s="75">
        <f>J8+14</f>
        <v>42194</v>
      </c>
      <c r="L8" s="75">
        <f>K8+14</f>
        <v>42208</v>
      </c>
      <c r="M8" s="75">
        <f>L8+10</f>
        <v>42218</v>
      </c>
      <c r="N8" s="75">
        <f>M8+3</f>
        <v>42221</v>
      </c>
      <c r="O8" s="75">
        <f>N8+42</f>
        <v>42263</v>
      </c>
      <c r="P8" s="160" t="s">
        <v>67</v>
      </c>
      <c r="Q8" s="160" t="s">
        <v>65</v>
      </c>
    </row>
    <row r="9" spans="1:20" x14ac:dyDescent="0.2">
      <c r="A9" s="163"/>
      <c r="B9" s="136"/>
      <c r="C9" s="134"/>
      <c r="D9" s="52">
        <v>53098</v>
      </c>
      <c r="E9" s="138"/>
      <c r="F9" s="138"/>
      <c r="G9" s="116" t="s">
        <v>69</v>
      </c>
      <c r="H9" s="75">
        <v>42192</v>
      </c>
      <c r="I9" s="75">
        <v>42198</v>
      </c>
      <c r="J9" s="75">
        <v>42201</v>
      </c>
      <c r="K9" s="75">
        <v>42216</v>
      </c>
      <c r="L9" s="75">
        <v>42237</v>
      </c>
      <c r="M9" s="75">
        <v>42240</v>
      </c>
      <c r="N9" s="75">
        <v>42244</v>
      </c>
      <c r="O9" s="75">
        <v>42285</v>
      </c>
      <c r="P9" s="161"/>
      <c r="Q9" s="161"/>
    </row>
    <row r="10" spans="1:20" ht="21" customHeight="1" x14ac:dyDescent="0.2">
      <c r="A10" s="162">
        <v>2</v>
      </c>
      <c r="B10" s="135" t="s">
        <v>280</v>
      </c>
      <c r="C10" s="133" t="s">
        <v>45</v>
      </c>
      <c r="D10" s="52">
        <v>30000</v>
      </c>
      <c r="E10" s="137" t="s">
        <v>44</v>
      </c>
      <c r="F10" s="137" t="s">
        <v>7</v>
      </c>
      <c r="G10" s="116" t="s">
        <v>68</v>
      </c>
      <c r="H10" s="75">
        <v>42170</v>
      </c>
      <c r="I10" s="75">
        <f>H10+14</f>
        <v>42184</v>
      </c>
      <c r="J10" s="75">
        <f>I10+3</f>
        <v>42187</v>
      </c>
      <c r="K10" s="75">
        <f>J10+14</f>
        <v>42201</v>
      </c>
      <c r="L10" s="75">
        <f>K10+14</f>
        <v>42215</v>
      </c>
      <c r="M10" s="75">
        <f>L10+10</f>
        <v>42225</v>
      </c>
      <c r="N10" s="75">
        <f>M10+3</f>
        <v>42228</v>
      </c>
      <c r="O10" s="75">
        <f>N10+42</f>
        <v>42270</v>
      </c>
      <c r="P10" s="160" t="s">
        <v>71</v>
      </c>
      <c r="Q10" s="160" t="s">
        <v>65</v>
      </c>
    </row>
    <row r="11" spans="1:20" x14ac:dyDescent="0.2">
      <c r="A11" s="163"/>
      <c r="B11" s="136"/>
      <c r="C11" s="134"/>
      <c r="D11" s="52">
        <f>186535/6.2602</f>
        <v>29796.9713427686</v>
      </c>
      <c r="E11" s="138"/>
      <c r="F11" s="138"/>
      <c r="G11" s="116" t="s">
        <v>69</v>
      </c>
      <c r="H11" s="75" t="s">
        <v>0</v>
      </c>
      <c r="I11" s="75" t="s">
        <v>0</v>
      </c>
      <c r="J11" s="75">
        <v>42208</v>
      </c>
      <c r="K11" s="75">
        <v>42222</v>
      </c>
      <c r="L11" s="75" t="s">
        <v>0</v>
      </c>
      <c r="M11" s="75" t="s">
        <v>0</v>
      </c>
      <c r="N11" s="75">
        <v>42226</v>
      </c>
      <c r="O11" s="75">
        <v>42287</v>
      </c>
      <c r="P11" s="161"/>
      <c r="Q11" s="161"/>
    </row>
    <row r="12" spans="1:20" ht="38.25" customHeight="1" x14ac:dyDescent="0.2">
      <c r="A12" s="162">
        <v>3</v>
      </c>
      <c r="B12" s="135" t="s">
        <v>281</v>
      </c>
      <c r="C12" s="133" t="s">
        <v>35</v>
      </c>
      <c r="D12" s="52">
        <v>214000</v>
      </c>
      <c r="E12" s="137" t="s">
        <v>21</v>
      </c>
      <c r="F12" s="137" t="s">
        <v>1</v>
      </c>
      <c r="G12" s="116" t="s">
        <v>68</v>
      </c>
      <c r="H12" s="75">
        <v>42186</v>
      </c>
      <c r="I12" s="75">
        <f>H12+14</f>
        <v>42200</v>
      </c>
      <c r="J12" s="75">
        <f>I12+3</f>
        <v>42203</v>
      </c>
      <c r="K12" s="75">
        <f>J12+28</f>
        <v>42231</v>
      </c>
      <c r="L12" s="75">
        <f>K12+28</f>
        <v>42259</v>
      </c>
      <c r="M12" s="75">
        <f>L12+10</f>
        <v>42269</v>
      </c>
      <c r="N12" s="75">
        <f>M12+3</f>
        <v>42272</v>
      </c>
      <c r="O12" s="75">
        <f>N12+60</f>
        <v>42332</v>
      </c>
      <c r="P12" s="158" t="s">
        <v>216</v>
      </c>
      <c r="Q12" s="158" t="s">
        <v>217</v>
      </c>
    </row>
    <row r="13" spans="1:20" ht="27.75" customHeight="1" x14ac:dyDescent="0.2">
      <c r="A13" s="163"/>
      <c r="B13" s="136"/>
      <c r="C13" s="134"/>
      <c r="D13" s="52">
        <f>1359300/6.6651</f>
        <v>203942.92658774814</v>
      </c>
      <c r="E13" s="138"/>
      <c r="F13" s="138"/>
      <c r="G13" s="116" t="s">
        <v>69</v>
      </c>
      <c r="H13" s="75">
        <v>42262</v>
      </c>
      <c r="I13" s="75">
        <v>42265</v>
      </c>
      <c r="J13" s="75">
        <v>42270</v>
      </c>
      <c r="K13" s="75">
        <v>42299</v>
      </c>
      <c r="L13" s="75">
        <v>42313</v>
      </c>
      <c r="M13" s="75">
        <v>42326</v>
      </c>
      <c r="N13" s="75">
        <v>42328</v>
      </c>
      <c r="O13" s="75">
        <v>42428</v>
      </c>
      <c r="P13" s="159"/>
      <c r="Q13" s="159"/>
    </row>
    <row r="14" spans="1:20" ht="12.75" customHeight="1" x14ac:dyDescent="0.2">
      <c r="A14" s="162">
        <v>4</v>
      </c>
      <c r="B14" s="135" t="s">
        <v>213</v>
      </c>
      <c r="C14" s="133" t="s">
        <v>223</v>
      </c>
      <c r="D14" s="52">
        <v>40000</v>
      </c>
      <c r="E14" s="137" t="s">
        <v>44</v>
      </c>
      <c r="F14" s="137" t="s">
        <v>7</v>
      </c>
      <c r="G14" s="116" t="s">
        <v>68</v>
      </c>
      <c r="H14" s="80">
        <v>42628</v>
      </c>
      <c r="I14" s="80">
        <f>H14+10</f>
        <v>42638</v>
      </c>
      <c r="J14" s="80">
        <f>I14+20</f>
        <v>42658</v>
      </c>
      <c r="K14" s="80">
        <f>J14+30</f>
        <v>42688</v>
      </c>
      <c r="L14" s="80">
        <f>K14+14</f>
        <v>42702</v>
      </c>
      <c r="M14" s="80">
        <f>L14+1</f>
        <v>42703</v>
      </c>
      <c r="N14" s="80">
        <f>M14+20</f>
        <v>42723</v>
      </c>
      <c r="O14" s="80">
        <f>N14+70</f>
        <v>42793</v>
      </c>
      <c r="P14" s="115"/>
      <c r="Q14" s="166" t="s">
        <v>219</v>
      </c>
    </row>
    <row r="15" spans="1:20" x14ac:dyDescent="0.2">
      <c r="A15" s="163"/>
      <c r="B15" s="136"/>
      <c r="C15" s="134"/>
      <c r="D15" s="52"/>
      <c r="E15" s="138"/>
      <c r="F15" s="138"/>
      <c r="G15" s="116" t="s">
        <v>69</v>
      </c>
      <c r="H15" s="80"/>
      <c r="I15" s="80"/>
      <c r="J15" s="80"/>
      <c r="K15" s="80"/>
      <c r="L15" s="80"/>
      <c r="M15" s="80"/>
      <c r="N15" s="80"/>
      <c r="O15" s="80"/>
      <c r="P15" s="115"/>
      <c r="Q15" s="167"/>
    </row>
    <row r="16" spans="1:20" ht="12.75" customHeight="1" x14ac:dyDescent="0.2">
      <c r="A16" s="162">
        <v>5</v>
      </c>
      <c r="B16" s="135" t="s">
        <v>214</v>
      </c>
      <c r="C16" s="133" t="s">
        <v>224</v>
      </c>
      <c r="D16" s="52">
        <v>90000</v>
      </c>
      <c r="E16" s="137" t="s">
        <v>44</v>
      </c>
      <c r="F16" s="137" t="s">
        <v>7</v>
      </c>
      <c r="G16" s="116" t="s">
        <v>68</v>
      </c>
      <c r="H16" s="80">
        <v>42628</v>
      </c>
      <c r="I16" s="80">
        <f>H16+10</f>
        <v>42638</v>
      </c>
      <c r="J16" s="80">
        <f>I16+20</f>
        <v>42658</v>
      </c>
      <c r="K16" s="80">
        <f>J16+30</f>
        <v>42688</v>
      </c>
      <c r="L16" s="80">
        <f>K16+14</f>
        <v>42702</v>
      </c>
      <c r="M16" s="80">
        <f>L16+1</f>
        <v>42703</v>
      </c>
      <c r="N16" s="80">
        <f>M16+20</f>
        <v>42723</v>
      </c>
      <c r="O16" s="80">
        <f>N16+70</f>
        <v>42793</v>
      </c>
      <c r="P16" s="115"/>
      <c r="Q16" s="166" t="s">
        <v>219</v>
      </c>
    </row>
    <row r="17" spans="1:17" x14ac:dyDescent="0.2">
      <c r="A17" s="163"/>
      <c r="B17" s="136"/>
      <c r="C17" s="134"/>
      <c r="D17" s="52"/>
      <c r="E17" s="138"/>
      <c r="F17" s="138"/>
      <c r="G17" s="116" t="s">
        <v>69</v>
      </c>
      <c r="H17" s="80"/>
      <c r="I17" s="80"/>
      <c r="J17" s="80"/>
      <c r="K17" s="80"/>
      <c r="L17" s="80"/>
      <c r="M17" s="80"/>
      <c r="N17" s="80"/>
      <c r="O17" s="80"/>
      <c r="P17" s="115"/>
      <c r="Q17" s="167"/>
    </row>
    <row r="18" spans="1:17" s="64" customFormat="1" ht="11.45" customHeight="1" x14ac:dyDescent="0.2">
      <c r="A18" s="168">
        <v>6</v>
      </c>
      <c r="B18" s="135" t="s">
        <v>222</v>
      </c>
      <c r="C18" s="133" t="s">
        <v>230</v>
      </c>
      <c r="D18" s="62">
        <v>30000</v>
      </c>
      <c r="E18" s="137" t="s">
        <v>44</v>
      </c>
      <c r="F18" s="137" t="s">
        <v>7</v>
      </c>
      <c r="G18" s="116" t="s">
        <v>68</v>
      </c>
      <c r="H18" s="80">
        <v>42444</v>
      </c>
      <c r="I18" s="80">
        <f>H18+14</f>
        <v>42458</v>
      </c>
      <c r="J18" s="80">
        <f>I18+3</f>
        <v>42461</v>
      </c>
      <c r="K18" s="80">
        <f>J18+14</f>
        <v>42475</v>
      </c>
      <c r="L18" s="80">
        <f>K18+14</f>
        <v>42489</v>
      </c>
      <c r="M18" s="80">
        <f>L18+10</f>
        <v>42499</v>
      </c>
      <c r="N18" s="80">
        <f>M18+3</f>
        <v>42502</v>
      </c>
      <c r="O18" s="80">
        <f>N18+42</f>
        <v>42544</v>
      </c>
      <c r="P18" s="58"/>
      <c r="Q18" s="166" t="s">
        <v>225</v>
      </c>
    </row>
    <row r="19" spans="1:17" s="56" customFormat="1" ht="22.5" customHeight="1" x14ac:dyDescent="0.2">
      <c r="A19" s="168"/>
      <c r="B19" s="136"/>
      <c r="C19" s="134"/>
      <c r="D19" s="62"/>
      <c r="E19" s="138"/>
      <c r="F19" s="138"/>
      <c r="G19" s="116" t="s">
        <v>69</v>
      </c>
      <c r="H19" s="80">
        <v>42495</v>
      </c>
      <c r="I19" s="80">
        <v>42496</v>
      </c>
      <c r="J19" s="80"/>
      <c r="K19" s="80"/>
      <c r="L19" s="80"/>
      <c r="M19" s="80"/>
      <c r="N19" s="80"/>
      <c r="O19" s="80"/>
      <c r="P19" s="58"/>
      <c r="Q19" s="167"/>
    </row>
    <row r="20" spans="1:17" ht="12.75" customHeight="1" x14ac:dyDescent="0.2">
      <c r="A20" s="162">
        <v>7</v>
      </c>
      <c r="B20" s="135" t="s">
        <v>282</v>
      </c>
      <c r="C20" s="135" t="s">
        <v>257</v>
      </c>
      <c r="D20" s="117">
        <v>21000</v>
      </c>
      <c r="E20" s="137" t="s">
        <v>44</v>
      </c>
      <c r="F20" s="137" t="s">
        <v>1</v>
      </c>
      <c r="G20" s="116" t="s">
        <v>68</v>
      </c>
      <c r="H20" s="75">
        <v>42163</v>
      </c>
      <c r="I20" s="75">
        <f>H20+14</f>
        <v>42177</v>
      </c>
      <c r="J20" s="75">
        <f>I20+3</f>
        <v>42180</v>
      </c>
      <c r="K20" s="75">
        <f>J20+14</f>
        <v>42194</v>
      </c>
      <c r="L20" s="75">
        <f>K20+14</f>
        <v>42208</v>
      </c>
      <c r="M20" s="75">
        <f>L20+10</f>
        <v>42218</v>
      </c>
      <c r="N20" s="75">
        <f>M20+3</f>
        <v>42221</v>
      </c>
      <c r="O20" s="75">
        <f>N20+42</f>
        <v>42263</v>
      </c>
      <c r="P20" s="169" t="s">
        <v>258</v>
      </c>
      <c r="Q20" s="169" t="s">
        <v>65</v>
      </c>
    </row>
    <row r="21" spans="1:17" ht="12.75" customHeight="1" x14ac:dyDescent="0.2">
      <c r="A21" s="163"/>
      <c r="B21" s="136"/>
      <c r="C21" s="136"/>
      <c r="D21" s="119">
        <v>21035</v>
      </c>
      <c r="E21" s="138"/>
      <c r="F21" s="138"/>
      <c r="G21" s="116" t="s">
        <v>69</v>
      </c>
      <c r="H21" s="75">
        <v>42300</v>
      </c>
      <c r="I21" s="75">
        <v>42300</v>
      </c>
      <c r="J21" s="75">
        <v>42301</v>
      </c>
      <c r="K21" s="75">
        <v>42317</v>
      </c>
      <c r="L21" s="75">
        <v>42325</v>
      </c>
      <c r="M21" s="75">
        <v>42353</v>
      </c>
      <c r="N21" s="75">
        <v>42354</v>
      </c>
      <c r="O21" s="75">
        <v>42374</v>
      </c>
      <c r="P21" s="170"/>
      <c r="Q21" s="170"/>
    </row>
    <row r="22" spans="1:17" ht="21" customHeight="1" x14ac:dyDescent="0.2">
      <c r="A22" s="162">
        <v>8</v>
      </c>
      <c r="B22" s="135" t="s">
        <v>283</v>
      </c>
      <c r="C22" s="142" t="s">
        <v>259</v>
      </c>
      <c r="D22" s="117">
        <v>28000</v>
      </c>
      <c r="E22" s="137" t="s">
        <v>44</v>
      </c>
      <c r="F22" s="137" t="s">
        <v>7</v>
      </c>
      <c r="G22" s="116" t="s">
        <v>68</v>
      </c>
      <c r="H22" s="75">
        <v>42163</v>
      </c>
      <c r="I22" s="75">
        <f>H22+14</f>
        <v>42177</v>
      </c>
      <c r="J22" s="75">
        <f>I22+3</f>
        <v>42180</v>
      </c>
      <c r="K22" s="75">
        <f>J22+14</f>
        <v>42194</v>
      </c>
      <c r="L22" s="75">
        <f>K22+14</f>
        <v>42208</v>
      </c>
      <c r="M22" s="75">
        <f>L22+10</f>
        <v>42218</v>
      </c>
      <c r="N22" s="75">
        <f>M22+3</f>
        <v>42221</v>
      </c>
      <c r="O22" s="75">
        <f>N22+42</f>
        <v>42263</v>
      </c>
      <c r="P22" s="169" t="s">
        <v>261</v>
      </c>
      <c r="Q22" s="169" t="s">
        <v>65</v>
      </c>
    </row>
    <row r="23" spans="1:17" x14ac:dyDescent="0.2">
      <c r="A23" s="163"/>
      <c r="B23" s="136"/>
      <c r="C23" s="142"/>
      <c r="D23" s="119">
        <f>165153/6.2602</f>
        <v>26381.425513561866</v>
      </c>
      <c r="E23" s="138"/>
      <c r="F23" s="138"/>
      <c r="G23" s="116" t="s">
        <v>69</v>
      </c>
      <c r="H23" s="121" t="s">
        <v>260</v>
      </c>
      <c r="I23" s="121" t="s">
        <v>260</v>
      </c>
      <c r="J23" s="121" t="s">
        <v>260</v>
      </c>
      <c r="K23" s="121" t="s">
        <v>260</v>
      </c>
      <c r="L23" s="121" t="s">
        <v>260</v>
      </c>
      <c r="M23" s="121" t="s">
        <v>260</v>
      </c>
      <c r="N23" s="120">
        <v>42208</v>
      </c>
      <c r="O23" s="118">
        <v>42265</v>
      </c>
      <c r="P23" s="170"/>
      <c r="Q23" s="170"/>
    </row>
    <row r="24" spans="1:17" x14ac:dyDescent="0.2">
      <c r="A24" s="1"/>
      <c r="B24" s="17"/>
      <c r="C24" s="18"/>
      <c r="D24" s="19"/>
      <c r="E24" s="18"/>
      <c r="F24" s="1"/>
      <c r="G24" s="18"/>
      <c r="H24" s="20"/>
      <c r="I24" s="20"/>
      <c r="J24" s="20"/>
      <c r="K24" s="20"/>
      <c r="L24" s="1"/>
      <c r="M24" s="1"/>
      <c r="N24" s="1"/>
      <c r="O24" s="1"/>
      <c r="P24" s="1"/>
      <c r="Q24" s="1"/>
    </row>
    <row r="25" spans="1:17" x14ac:dyDescent="0.2">
      <c r="Q25" s="46"/>
    </row>
    <row r="26" spans="1:17" x14ac:dyDescent="0.2">
      <c r="Q26" s="46"/>
    </row>
    <row r="27" spans="1:17" x14ac:dyDescent="0.2">
      <c r="Q27" s="46"/>
    </row>
    <row r="28" spans="1:17" x14ac:dyDescent="0.2">
      <c r="Q28" s="46"/>
    </row>
    <row r="29" spans="1:17" x14ac:dyDescent="0.2">
      <c r="Q29" s="46"/>
    </row>
    <row r="30" spans="1:17" x14ac:dyDescent="0.2">
      <c r="Q30" s="46"/>
    </row>
    <row r="31" spans="1:17" x14ac:dyDescent="0.2">
      <c r="Q31" s="46"/>
    </row>
    <row r="32" spans="1:17" x14ac:dyDescent="0.2">
      <c r="Q32" s="46"/>
    </row>
    <row r="33" spans="17:17" x14ac:dyDescent="0.2">
      <c r="Q33" s="46"/>
    </row>
  </sheetData>
  <mergeCells count="57">
    <mergeCell ref="P20:P21"/>
    <mergeCell ref="Q20:Q21"/>
    <mergeCell ref="A22:A23"/>
    <mergeCell ref="B22:B23"/>
    <mergeCell ref="C22:C23"/>
    <mergeCell ref="E22:E23"/>
    <mergeCell ref="F22:F23"/>
    <mergeCell ref="P22:P23"/>
    <mergeCell ref="Q22:Q23"/>
    <mergeCell ref="A20:A21"/>
    <mergeCell ref="B20:B21"/>
    <mergeCell ref="C20:C21"/>
    <mergeCell ref="E20:E21"/>
    <mergeCell ref="F20:F21"/>
    <mergeCell ref="Q16:Q17"/>
    <mergeCell ref="A18:A19"/>
    <mergeCell ref="B18:B19"/>
    <mergeCell ref="C18:C19"/>
    <mergeCell ref="E18:E19"/>
    <mergeCell ref="F18:F19"/>
    <mergeCell ref="Q18:Q19"/>
    <mergeCell ref="C16:C17"/>
    <mergeCell ref="A16:A17"/>
    <mergeCell ref="B16:B17"/>
    <mergeCell ref="E16:E17"/>
    <mergeCell ref="F16:F17"/>
    <mergeCell ref="A1:Q1"/>
    <mergeCell ref="A2:Q2"/>
    <mergeCell ref="A3:R3"/>
    <mergeCell ref="A4:R4"/>
    <mergeCell ref="B14:B15"/>
    <mergeCell ref="C14:C15"/>
    <mergeCell ref="E14:E15"/>
    <mergeCell ref="F14:F15"/>
    <mergeCell ref="Q14:Q15"/>
    <mergeCell ref="A14:A15"/>
    <mergeCell ref="P8:P9"/>
    <mergeCell ref="P10:P11"/>
    <mergeCell ref="E10:E11"/>
    <mergeCell ref="A12:A13"/>
    <mergeCell ref="B12:B13"/>
    <mergeCell ref="C12:C13"/>
    <mergeCell ref="Q12:Q13"/>
    <mergeCell ref="Q8:Q9"/>
    <mergeCell ref="Q10:Q11"/>
    <mergeCell ref="A8:A9"/>
    <mergeCell ref="A10:A11"/>
    <mergeCell ref="B10:B11"/>
    <mergeCell ref="B8:B9"/>
    <mergeCell ref="F12:F13"/>
    <mergeCell ref="P12:P13"/>
    <mergeCell ref="C10:C11"/>
    <mergeCell ref="E8:E9"/>
    <mergeCell ref="C8:C9"/>
    <mergeCell ref="F8:F9"/>
    <mergeCell ref="E12:E13"/>
    <mergeCell ref="F10:F11"/>
  </mergeCells>
  <printOptions horizontalCentered="1"/>
  <pageMargins left="0.20866141699999999" right="0.20866141699999999" top="0.74803149606299202" bottom="0.49803149600000002" header="0.31496062992126" footer="0.31496062992126"/>
  <pageSetup paperSize="9" scale="63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2"/>
  <dimension ref="A1:AC31"/>
  <sheetViews>
    <sheetView zoomScale="70" zoomScaleNormal="70" workbookViewId="0">
      <selection activeCell="E30" sqref="E30"/>
    </sheetView>
  </sheetViews>
  <sheetFormatPr defaultRowHeight="12.75" x14ac:dyDescent="0.2"/>
  <cols>
    <col min="1" max="1" width="3.28515625" style="2" customWidth="1"/>
    <col min="2" max="2" width="32.42578125" style="2" customWidth="1"/>
    <col min="3" max="3" width="23.7109375" style="2" customWidth="1"/>
    <col min="4" max="4" width="8.5703125" style="2" hidden="1" customWidth="1"/>
    <col min="5" max="5" width="12.42578125" style="2" customWidth="1"/>
    <col min="6" max="6" width="9.85546875" style="2" customWidth="1"/>
    <col min="7" max="7" width="7.5703125" style="2" customWidth="1"/>
    <col min="8" max="8" width="8.140625" style="2" customWidth="1"/>
    <col min="9" max="9" width="9.7109375" style="8" customWidth="1"/>
    <col min="10" max="10" width="9.28515625" style="8" customWidth="1"/>
    <col min="11" max="11" width="9.5703125" style="8" bestFit="1" customWidth="1"/>
    <col min="12" max="12" width="9.140625" style="9" customWidth="1"/>
    <col min="13" max="13" width="8.5703125" style="9" customWidth="1"/>
    <col min="14" max="14" width="9" style="8" customWidth="1"/>
    <col min="15" max="15" width="8.42578125" style="8" bestFit="1" customWidth="1"/>
    <col min="16" max="16" width="9.42578125" style="8" customWidth="1"/>
    <col min="17" max="17" width="10" style="8" customWidth="1"/>
    <col min="18" max="18" width="13.42578125" style="8" customWidth="1"/>
    <col min="19" max="19" width="27.42578125" style="2" customWidth="1"/>
    <col min="20" max="20" width="36.28515625" style="2" customWidth="1"/>
    <col min="21" max="21" width="26.7109375" style="2" customWidth="1"/>
    <col min="22" max="16384" width="9.140625" style="2"/>
  </cols>
  <sheetData>
    <row r="1" spans="1:29" s="50" customFormat="1" x14ac:dyDescent="0.2">
      <c r="A1" s="164" t="s">
        <v>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V1" s="43"/>
      <c r="W1" s="44"/>
    </row>
    <row r="2" spans="1:29" s="50" customFormat="1" x14ac:dyDescent="0.2">
      <c r="A2" s="164" t="s">
        <v>161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V2" s="43"/>
      <c r="W2" s="43"/>
    </row>
    <row r="3" spans="1:29" s="50" customFormat="1" x14ac:dyDescent="0.2">
      <c r="A3" s="165" t="s">
        <v>181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V3" s="43"/>
      <c r="W3" s="43"/>
    </row>
    <row r="4" spans="1:29" s="25" customFormat="1" x14ac:dyDescent="0.2">
      <c r="A4" s="157" t="s">
        <v>243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72"/>
      <c r="U4" s="72"/>
    </row>
    <row r="5" spans="1:29" s="25" customFormat="1" x14ac:dyDescent="0.2">
      <c r="A5" s="157" t="s">
        <v>244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73"/>
      <c r="U5" s="73"/>
    </row>
    <row r="6" spans="1:29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"/>
      <c r="Q6" s="2"/>
      <c r="R6" s="2"/>
    </row>
    <row r="7" spans="1:29" x14ac:dyDescent="0.2">
      <c r="B7" s="57"/>
      <c r="C7" s="176"/>
      <c r="D7" s="176"/>
      <c r="E7" s="176"/>
      <c r="F7" s="3"/>
      <c r="G7" s="5"/>
      <c r="H7" s="53"/>
      <c r="I7" s="54"/>
      <c r="J7" s="54"/>
      <c r="K7" s="54"/>
      <c r="L7" s="4"/>
      <c r="M7" s="4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3"/>
      <c r="Z7" s="3"/>
      <c r="AA7" s="3"/>
      <c r="AB7" s="3"/>
    </row>
    <row r="8" spans="1:29" x14ac:dyDescent="0.2">
      <c r="B8" s="57"/>
      <c r="C8" s="177"/>
      <c r="D8" s="177"/>
      <c r="E8" s="177"/>
      <c r="F8" s="3"/>
      <c r="G8" s="5"/>
      <c r="H8" s="177"/>
      <c r="I8" s="177"/>
      <c r="J8" s="177"/>
      <c r="K8" s="177"/>
      <c r="L8" s="4"/>
      <c r="M8" s="4"/>
      <c r="N8" s="177"/>
      <c r="O8" s="177"/>
      <c r="P8" s="177"/>
      <c r="Q8" s="177"/>
      <c r="R8" s="177"/>
      <c r="S8" s="177"/>
      <c r="T8" s="5"/>
      <c r="U8" s="3"/>
      <c r="V8" s="3"/>
      <c r="W8" s="3"/>
      <c r="X8" s="3"/>
      <c r="Y8" s="3"/>
      <c r="Z8" s="3"/>
      <c r="AA8" s="3"/>
      <c r="AB8" s="3"/>
    </row>
    <row r="9" spans="1:29" ht="76.5" x14ac:dyDescent="0.2">
      <c r="A9" s="1" t="s">
        <v>18</v>
      </c>
      <c r="B9" s="17" t="s">
        <v>4</v>
      </c>
      <c r="C9" s="18" t="s">
        <v>163</v>
      </c>
      <c r="D9" s="18" t="s">
        <v>3</v>
      </c>
      <c r="E9" s="18" t="s">
        <v>77</v>
      </c>
      <c r="F9" s="19" t="s">
        <v>165</v>
      </c>
      <c r="G9" s="1" t="s">
        <v>78</v>
      </c>
      <c r="H9" s="18" t="s">
        <v>75</v>
      </c>
      <c r="I9" s="20" t="s">
        <v>182</v>
      </c>
      <c r="J9" s="20" t="s">
        <v>169</v>
      </c>
      <c r="K9" s="20" t="s">
        <v>171</v>
      </c>
      <c r="L9" s="20" t="s">
        <v>173</v>
      </c>
      <c r="M9" s="1" t="s">
        <v>2</v>
      </c>
      <c r="N9" s="1" t="s">
        <v>175</v>
      </c>
      <c r="O9" s="18" t="s">
        <v>86</v>
      </c>
      <c r="P9" s="1" t="s">
        <v>177</v>
      </c>
      <c r="Q9" s="1" t="s">
        <v>88</v>
      </c>
      <c r="R9" s="1" t="s">
        <v>66</v>
      </c>
      <c r="S9" s="1" t="s">
        <v>90</v>
      </c>
    </row>
    <row r="10" spans="1:29" ht="89.25" x14ac:dyDescent="0.2">
      <c r="A10" s="1" t="s">
        <v>148</v>
      </c>
      <c r="B10" s="17" t="s">
        <v>96</v>
      </c>
      <c r="C10" s="18" t="s">
        <v>164</v>
      </c>
      <c r="D10" s="18" t="s">
        <v>8</v>
      </c>
      <c r="E10" s="18" t="s">
        <v>99</v>
      </c>
      <c r="F10" s="19" t="s">
        <v>166</v>
      </c>
      <c r="G10" s="1" t="s">
        <v>100</v>
      </c>
      <c r="H10" s="18" t="s">
        <v>97</v>
      </c>
      <c r="I10" s="20" t="s">
        <v>183</v>
      </c>
      <c r="J10" s="20" t="s">
        <v>170</v>
      </c>
      <c r="K10" s="20" t="s">
        <v>172</v>
      </c>
      <c r="L10" s="20" t="s">
        <v>174</v>
      </c>
      <c r="M10" s="1" t="s">
        <v>105</v>
      </c>
      <c r="N10" s="1" t="s">
        <v>176</v>
      </c>
      <c r="O10" s="18" t="s">
        <v>108</v>
      </c>
      <c r="P10" s="1" t="s">
        <v>109</v>
      </c>
      <c r="Q10" s="1" t="s">
        <v>110</v>
      </c>
      <c r="R10" s="1" t="s">
        <v>184</v>
      </c>
      <c r="S10" s="1" t="s">
        <v>179</v>
      </c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x14ac:dyDescent="0.2">
      <c r="A11" s="168">
        <v>1</v>
      </c>
      <c r="B11" s="141" t="s">
        <v>180</v>
      </c>
      <c r="C11" s="143" t="s">
        <v>47</v>
      </c>
      <c r="D11" s="59"/>
      <c r="E11" s="143" t="s">
        <v>44</v>
      </c>
      <c r="F11" s="60">
        <v>25000</v>
      </c>
      <c r="G11" s="143" t="s">
        <v>1</v>
      </c>
      <c r="H11" s="116" t="s">
        <v>68</v>
      </c>
      <c r="I11" s="58">
        <v>42186</v>
      </c>
      <c r="J11" s="58">
        <f>I11+14</f>
        <v>42200</v>
      </c>
      <c r="K11" s="58">
        <f>J11+3</f>
        <v>42203</v>
      </c>
      <c r="L11" s="58">
        <f>K11+14</f>
        <v>42217</v>
      </c>
      <c r="M11" s="58">
        <f>L11+14</f>
        <v>42231</v>
      </c>
      <c r="N11" s="58">
        <f>M11+10</f>
        <v>42241</v>
      </c>
      <c r="O11" s="58">
        <f>N11+3</f>
        <v>42244</v>
      </c>
      <c r="P11" s="58">
        <f>O11+3</f>
        <v>42247</v>
      </c>
      <c r="Q11" s="58">
        <f>P11+60</f>
        <v>42307</v>
      </c>
      <c r="R11" s="171" t="s">
        <v>185</v>
      </c>
      <c r="S11" s="178" t="s">
        <v>65</v>
      </c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s="56" customFormat="1" x14ac:dyDescent="0.2">
      <c r="A12" s="168"/>
      <c r="B12" s="141"/>
      <c r="C12" s="143"/>
      <c r="D12" s="59"/>
      <c r="E12" s="143"/>
      <c r="F12" s="60">
        <v>23580</v>
      </c>
      <c r="G12" s="143"/>
      <c r="H12" s="116" t="s">
        <v>69</v>
      </c>
      <c r="I12" s="58">
        <v>42208</v>
      </c>
      <c r="J12" s="58">
        <v>42210</v>
      </c>
      <c r="K12" s="58">
        <v>42213</v>
      </c>
      <c r="L12" s="58">
        <v>42223</v>
      </c>
      <c r="M12" s="58">
        <v>42594</v>
      </c>
      <c r="N12" s="58">
        <v>42228</v>
      </c>
      <c r="O12" s="58">
        <v>42228</v>
      </c>
      <c r="P12" s="58">
        <v>42229</v>
      </c>
      <c r="Q12" s="58">
        <v>42275</v>
      </c>
      <c r="R12" s="171"/>
      <c r="S12" s="178"/>
      <c r="T12" s="55"/>
      <c r="U12" s="55"/>
      <c r="V12" s="55"/>
      <c r="W12" s="55"/>
      <c r="X12" s="55"/>
      <c r="Y12" s="55"/>
      <c r="Z12" s="55"/>
      <c r="AA12" s="55"/>
      <c r="AB12" s="55"/>
      <c r="AC12" s="55"/>
    </row>
    <row r="13" spans="1:29" x14ac:dyDescent="0.2">
      <c r="A13" s="168">
        <v>2</v>
      </c>
      <c r="B13" s="141" t="s">
        <v>204</v>
      </c>
      <c r="C13" s="143" t="s">
        <v>206</v>
      </c>
      <c r="D13" s="59"/>
      <c r="E13" s="143" t="s">
        <v>44</v>
      </c>
      <c r="F13" s="60">
        <v>20000</v>
      </c>
      <c r="G13" s="143" t="s">
        <v>7</v>
      </c>
      <c r="H13" s="116" t="s">
        <v>68</v>
      </c>
      <c r="I13" s="58">
        <v>42522</v>
      </c>
      <c r="J13" s="58">
        <f>I13+10</f>
        <v>42532</v>
      </c>
      <c r="K13" s="58">
        <f>J13+3</f>
        <v>42535</v>
      </c>
      <c r="L13" s="58">
        <f>K13+14</f>
        <v>42549</v>
      </c>
      <c r="M13" s="58">
        <f>L13+14</f>
        <v>42563</v>
      </c>
      <c r="N13" s="58">
        <f>M13+7</f>
        <v>42570</v>
      </c>
      <c r="O13" s="58">
        <f>N13+10</f>
        <v>42580</v>
      </c>
      <c r="P13" s="58">
        <f>O13+3</f>
        <v>42583</v>
      </c>
      <c r="Q13" s="58">
        <f>P13+100</f>
        <v>42683</v>
      </c>
      <c r="R13" s="58"/>
      <c r="S13" s="166" t="s">
        <v>220</v>
      </c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s="56" customFormat="1" x14ac:dyDescent="0.2">
      <c r="A14" s="168"/>
      <c r="B14" s="141"/>
      <c r="C14" s="143"/>
      <c r="D14" s="59"/>
      <c r="E14" s="143"/>
      <c r="F14" s="60"/>
      <c r="G14" s="143"/>
      <c r="H14" s="116" t="s">
        <v>69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167"/>
      <c r="T14" s="55"/>
      <c r="U14" s="55"/>
      <c r="V14" s="55"/>
      <c r="W14" s="55"/>
      <c r="X14" s="55"/>
      <c r="Y14" s="55"/>
      <c r="Z14" s="55"/>
      <c r="AA14" s="55"/>
      <c r="AB14" s="55"/>
      <c r="AC14" s="55"/>
    </row>
    <row r="15" spans="1:29" x14ac:dyDescent="0.2">
      <c r="A15" s="168">
        <v>3</v>
      </c>
      <c r="B15" s="141" t="s">
        <v>205</v>
      </c>
      <c r="C15" s="143" t="s">
        <v>207</v>
      </c>
      <c r="D15" s="59"/>
      <c r="E15" s="143" t="s">
        <v>44</v>
      </c>
      <c r="F15" s="60">
        <v>20000</v>
      </c>
      <c r="G15" s="143" t="s">
        <v>7</v>
      </c>
      <c r="H15" s="116" t="s">
        <v>68</v>
      </c>
      <c r="I15" s="58">
        <v>42522</v>
      </c>
      <c r="J15" s="58">
        <f>I15+10</f>
        <v>42532</v>
      </c>
      <c r="K15" s="58">
        <f>J15+3</f>
        <v>42535</v>
      </c>
      <c r="L15" s="58">
        <f>K15+14</f>
        <v>42549</v>
      </c>
      <c r="M15" s="58">
        <f>L15+14</f>
        <v>42563</v>
      </c>
      <c r="N15" s="58">
        <f>M15+7</f>
        <v>42570</v>
      </c>
      <c r="O15" s="58">
        <f>N15+10</f>
        <v>42580</v>
      </c>
      <c r="P15" s="58">
        <f>O15+3</f>
        <v>42583</v>
      </c>
      <c r="Q15" s="58">
        <f>P15+100</f>
        <v>42683</v>
      </c>
      <c r="R15" s="58"/>
      <c r="S15" s="166" t="s">
        <v>220</v>
      </c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s="56" customFormat="1" x14ac:dyDescent="0.2">
      <c r="A16" s="168"/>
      <c r="B16" s="141"/>
      <c r="C16" s="143"/>
      <c r="D16" s="59"/>
      <c r="E16" s="143"/>
      <c r="F16" s="60"/>
      <c r="G16" s="143"/>
      <c r="H16" s="116" t="s">
        <v>69</v>
      </c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167"/>
      <c r="T16" s="55"/>
      <c r="U16" s="55"/>
      <c r="V16" s="55"/>
      <c r="W16" s="55"/>
      <c r="X16" s="55"/>
      <c r="Y16" s="55"/>
      <c r="Z16" s="55"/>
      <c r="AA16" s="55"/>
      <c r="AB16" s="55"/>
      <c r="AC16" s="55"/>
    </row>
    <row r="17" spans="1:29" ht="12.75" customHeight="1" x14ac:dyDescent="0.2">
      <c r="A17" s="168">
        <v>4</v>
      </c>
      <c r="B17" s="133" t="s">
        <v>237</v>
      </c>
      <c r="C17" s="137" t="s">
        <v>238</v>
      </c>
      <c r="D17" s="59"/>
      <c r="E17" s="137" t="s">
        <v>239</v>
      </c>
      <c r="F17" s="60">
        <v>18000</v>
      </c>
      <c r="G17" s="137" t="s">
        <v>1</v>
      </c>
      <c r="H17" s="116" t="s">
        <v>68</v>
      </c>
      <c r="I17" s="58" t="s">
        <v>0</v>
      </c>
      <c r="J17" s="58" t="s">
        <v>0</v>
      </c>
      <c r="K17" s="58" t="s">
        <v>0</v>
      </c>
      <c r="L17" s="58" t="s">
        <v>0</v>
      </c>
      <c r="M17" s="58" t="s">
        <v>0</v>
      </c>
      <c r="N17" s="58" t="s">
        <v>0</v>
      </c>
      <c r="O17" s="58" t="s">
        <v>0</v>
      </c>
      <c r="P17" s="58">
        <v>42500</v>
      </c>
      <c r="Q17" s="58">
        <v>42552</v>
      </c>
      <c r="R17" s="172"/>
      <c r="S17" s="174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s="56" customFormat="1" x14ac:dyDescent="0.2">
      <c r="A18" s="168"/>
      <c r="B18" s="134"/>
      <c r="C18" s="138"/>
      <c r="D18" s="59"/>
      <c r="E18" s="138"/>
      <c r="F18" s="60"/>
      <c r="G18" s="138"/>
      <c r="H18" s="116" t="s">
        <v>69</v>
      </c>
      <c r="I18" s="58"/>
      <c r="J18" s="58"/>
      <c r="K18" s="58"/>
      <c r="L18" s="58"/>
      <c r="M18" s="58"/>
      <c r="N18" s="58"/>
      <c r="O18" s="58"/>
      <c r="P18" s="58"/>
      <c r="Q18" s="58"/>
      <c r="R18" s="173"/>
      <c r="S18" s="175"/>
      <c r="T18" s="55"/>
      <c r="U18" s="55"/>
      <c r="V18" s="55"/>
      <c r="W18" s="55"/>
      <c r="X18" s="55"/>
      <c r="Y18" s="55"/>
      <c r="Z18" s="55"/>
      <c r="AA18" s="55"/>
      <c r="AB18" s="55"/>
      <c r="AC18" s="55"/>
    </row>
    <row r="19" spans="1:29" ht="12.75" customHeight="1" x14ac:dyDescent="0.2">
      <c r="A19" s="168">
        <v>5</v>
      </c>
      <c r="B19" s="133" t="s">
        <v>262</v>
      </c>
      <c r="C19" s="133" t="s">
        <v>263</v>
      </c>
      <c r="D19" s="59"/>
      <c r="E19" s="137" t="s">
        <v>44</v>
      </c>
      <c r="F19" s="60">
        <v>12000</v>
      </c>
      <c r="G19" s="137" t="s">
        <v>7</v>
      </c>
      <c r="H19" s="116" t="s">
        <v>68</v>
      </c>
      <c r="I19" s="118">
        <v>42491</v>
      </c>
      <c r="J19" s="118">
        <f>I19+14</f>
        <v>42505</v>
      </c>
      <c r="K19" s="120">
        <f>J19+3</f>
        <v>42508</v>
      </c>
      <c r="L19" s="120">
        <f>K19+14</f>
        <v>42522</v>
      </c>
      <c r="M19" s="120">
        <f>L19+14</f>
        <v>42536</v>
      </c>
      <c r="N19" s="120">
        <f>M19+10</f>
        <v>42546</v>
      </c>
      <c r="O19" s="120">
        <f>N19+3</f>
        <v>42549</v>
      </c>
      <c r="P19" s="120">
        <f>O19+3</f>
        <v>42552</v>
      </c>
      <c r="Q19" s="120">
        <f>P19+60</f>
        <v>42612</v>
      </c>
      <c r="R19" s="172"/>
      <c r="S19" s="174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s="56" customFormat="1" x14ac:dyDescent="0.2">
      <c r="A20" s="168"/>
      <c r="B20" s="134"/>
      <c r="C20" s="134"/>
      <c r="D20" s="59"/>
      <c r="E20" s="138"/>
      <c r="F20" s="60"/>
      <c r="G20" s="138"/>
      <c r="H20" s="116" t="s">
        <v>69</v>
      </c>
      <c r="I20" s="58"/>
      <c r="J20" s="58"/>
      <c r="K20" s="58"/>
      <c r="L20" s="58"/>
      <c r="M20" s="58"/>
      <c r="N20" s="58"/>
      <c r="O20" s="58"/>
      <c r="P20" s="58"/>
      <c r="Q20" s="58"/>
      <c r="R20" s="173"/>
      <c r="S20" s="175"/>
      <c r="T20" s="55"/>
      <c r="U20" s="55"/>
      <c r="V20" s="55"/>
      <c r="W20" s="55"/>
      <c r="X20" s="55"/>
      <c r="Y20" s="55"/>
      <c r="Z20" s="55"/>
      <c r="AA20" s="55"/>
      <c r="AB20" s="55"/>
      <c r="AC20" s="55"/>
    </row>
    <row r="21" spans="1:29" x14ac:dyDescent="0.2">
      <c r="C21" s="25"/>
      <c r="D21" s="25"/>
      <c r="E21" s="25"/>
      <c r="F21" s="25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x14ac:dyDescent="0.2"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x14ac:dyDescent="0.2"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x14ac:dyDescent="0.2"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x14ac:dyDescent="0.2"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20.25" customHeight="1" x14ac:dyDescent="0.2"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x14ac:dyDescent="0.2"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11.45" customHeight="1" x14ac:dyDescent="0.2"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1.45" customHeight="1" x14ac:dyDescent="0.2"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1.45" customHeight="1" x14ac:dyDescent="0.2"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1.45" customHeight="1" x14ac:dyDescent="0.2"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</sheetData>
  <mergeCells count="44">
    <mergeCell ref="E19:E20"/>
    <mergeCell ref="G19:G20"/>
    <mergeCell ref="R19:R20"/>
    <mergeCell ref="S19:S20"/>
    <mergeCell ref="A19:A20"/>
    <mergeCell ref="B19:B20"/>
    <mergeCell ref="C19:C20"/>
    <mergeCell ref="A13:A14"/>
    <mergeCell ref="A11:A12"/>
    <mergeCell ref="B11:B12"/>
    <mergeCell ref="C11:C12"/>
    <mergeCell ref="S15:S16"/>
    <mergeCell ref="A15:A16"/>
    <mergeCell ref="B15:B16"/>
    <mergeCell ref="C15:C16"/>
    <mergeCell ref="E15:E16"/>
    <mergeCell ref="G15:G16"/>
    <mergeCell ref="B13:B14"/>
    <mergeCell ref="C13:C14"/>
    <mergeCell ref="S13:S14"/>
    <mergeCell ref="S11:S12"/>
    <mergeCell ref="G13:G14"/>
    <mergeCell ref="E13:E14"/>
    <mergeCell ref="A1:S1"/>
    <mergeCell ref="A2:S2"/>
    <mergeCell ref="A3:S3"/>
    <mergeCell ref="T7:X7"/>
    <mergeCell ref="N8:S8"/>
    <mergeCell ref="H8:K8"/>
    <mergeCell ref="C7:E7"/>
    <mergeCell ref="N7:S7"/>
    <mergeCell ref="C8:E8"/>
    <mergeCell ref="A4:S4"/>
    <mergeCell ref="A5:S5"/>
    <mergeCell ref="R11:R12"/>
    <mergeCell ref="G11:G12"/>
    <mergeCell ref="E11:E12"/>
    <mergeCell ref="R17:R18"/>
    <mergeCell ref="S17:S18"/>
    <mergeCell ref="A17:A18"/>
    <mergeCell ref="B17:B18"/>
    <mergeCell ref="C17:C18"/>
    <mergeCell ref="E17:E18"/>
    <mergeCell ref="G17:G18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65" orientation="landscape" r:id="rId1"/>
  <colBreaks count="1" manualBreakCount="1">
    <brk id="19" min="6" max="64" man="1"/>
  </colBreaks>
  <ignoredErrors>
    <ignoredError sqref="K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orksheet____3"/>
  <dimension ref="A1:V48"/>
  <sheetViews>
    <sheetView zoomScale="70" zoomScaleNormal="70" zoomScaleSheetLayoutView="80" workbookViewId="0">
      <selection activeCell="B33" sqref="B33:B34"/>
    </sheetView>
  </sheetViews>
  <sheetFormatPr defaultColWidth="8.85546875" defaultRowHeight="12.75" x14ac:dyDescent="0.2"/>
  <cols>
    <col min="1" max="1" width="5.85546875" style="10" customWidth="1"/>
    <col min="2" max="2" width="37.7109375" style="2" customWidth="1"/>
    <col min="3" max="3" width="26" style="2" customWidth="1"/>
    <col min="4" max="4" width="9.85546875" style="13" customWidth="1"/>
    <col min="5" max="5" width="15.140625" style="26" customWidth="1"/>
    <col min="6" max="6" width="10.140625" style="13" customWidth="1"/>
    <col min="7" max="7" width="6.7109375" style="13" customWidth="1"/>
    <col min="8" max="8" width="10.42578125" style="8" customWidth="1"/>
    <col min="9" max="9" width="8.28515625" style="9" customWidth="1"/>
    <col min="10" max="10" width="12.28515625" style="8" customWidth="1"/>
    <col min="11" max="11" width="11.42578125" style="8" customWidth="1"/>
    <col min="12" max="12" width="8.7109375" style="9" customWidth="1"/>
    <col min="13" max="13" width="8.140625" style="8" customWidth="1"/>
    <col min="14" max="17" width="8.85546875" style="2"/>
    <col min="18" max="19" width="11.28515625" style="2" customWidth="1"/>
    <col min="20" max="20" width="8.85546875" style="2"/>
    <col min="21" max="21" width="14.28515625" style="2" customWidth="1"/>
    <col min="22" max="22" width="22" style="43" customWidth="1"/>
    <col min="23" max="16384" width="8.85546875" style="2"/>
  </cols>
  <sheetData>
    <row r="1" spans="1:22" s="50" customFormat="1" x14ac:dyDescent="0.2">
      <c r="A1" s="164" t="s">
        <v>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43"/>
    </row>
    <row r="2" spans="1:22" s="50" customFormat="1" x14ac:dyDescent="0.2">
      <c r="A2" s="164" t="s">
        <v>161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43"/>
    </row>
    <row r="3" spans="1:22" s="50" customFormat="1" x14ac:dyDescent="0.2">
      <c r="A3" s="165" t="s">
        <v>203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43"/>
    </row>
    <row r="4" spans="1:22" s="25" customFormat="1" x14ac:dyDescent="0.2">
      <c r="A4" s="157" t="s">
        <v>243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72"/>
      <c r="U4" s="72"/>
    </row>
    <row r="5" spans="1:22" s="25" customFormat="1" x14ac:dyDescent="0.2">
      <c r="A5" s="157" t="s">
        <v>244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73"/>
      <c r="U5" s="73"/>
    </row>
    <row r="6" spans="1:22" x14ac:dyDescent="0.2">
      <c r="B6" s="11"/>
      <c r="C6" s="12"/>
      <c r="E6" s="14"/>
      <c r="F6" s="15"/>
      <c r="G6" s="15"/>
      <c r="H6" s="12"/>
      <c r="I6" s="12"/>
      <c r="J6" s="12"/>
      <c r="K6" s="12"/>
      <c r="L6" s="12"/>
      <c r="M6" s="12"/>
    </row>
    <row r="7" spans="1:22" ht="63.75" x14ac:dyDescent="0.2">
      <c r="A7" s="17" t="s">
        <v>18</v>
      </c>
      <c r="B7" s="17" t="s">
        <v>4</v>
      </c>
      <c r="C7" s="16" t="s">
        <v>73</v>
      </c>
      <c r="D7" s="18" t="s">
        <v>77</v>
      </c>
      <c r="E7" s="61" t="s">
        <v>187</v>
      </c>
      <c r="F7" s="20" t="s">
        <v>186</v>
      </c>
      <c r="G7" s="18" t="s">
        <v>70</v>
      </c>
      <c r="H7" s="20" t="s">
        <v>195</v>
      </c>
      <c r="I7" s="18" t="s">
        <v>196</v>
      </c>
      <c r="J7" s="18" t="s">
        <v>189</v>
      </c>
      <c r="K7" s="20" t="s">
        <v>190</v>
      </c>
      <c r="L7" s="18" t="s">
        <v>199</v>
      </c>
      <c r="M7" s="18" t="s">
        <v>221</v>
      </c>
      <c r="N7" s="18" t="s">
        <v>193</v>
      </c>
      <c r="O7" s="18" t="s">
        <v>194</v>
      </c>
      <c r="P7" s="18" t="s">
        <v>200</v>
      </c>
      <c r="Q7" s="18" t="s">
        <v>201</v>
      </c>
      <c r="R7" s="18" t="s">
        <v>86</v>
      </c>
      <c r="S7" s="18" t="s">
        <v>87</v>
      </c>
      <c r="T7" s="18" t="s">
        <v>88</v>
      </c>
      <c r="U7" s="18" t="s">
        <v>90</v>
      </c>
      <c r="V7" s="77" t="s">
        <v>91</v>
      </c>
    </row>
    <row r="8" spans="1:22" ht="76.5" x14ac:dyDescent="0.2">
      <c r="A8" s="17" t="s">
        <v>149</v>
      </c>
      <c r="B8" s="17" t="s">
        <v>96</v>
      </c>
      <c r="C8" s="16" t="s">
        <v>95</v>
      </c>
      <c r="D8" s="18" t="s">
        <v>99</v>
      </c>
      <c r="E8" s="19" t="s">
        <v>98</v>
      </c>
      <c r="F8" s="1" t="s">
        <v>100</v>
      </c>
      <c r="G8" s="18" t="s">
        <v>188</v>
      </c>
      <c r="H8" s="20" t="s">
        <v>197</v>
      </c>
      <c r="I8" s="18" t="s">
        <v>198</v>
      </c>
      <c r="J8" s="18" t="s">
        <v>191</v>
      </c>
      <c r="K8" s="20" t="s">
        <v>192</v>
      </c>
      <c r="L8" s="18" t="s">
        <v>105</v>
      </c>
      <c r="M8" s="20" t="s">
        <v>106</v>
      </c>
      <c r="N8" s="18" t="s">
        <v>105</v>
      </c>
      <c r="O8" s="20" t="s">
        <v>106</v>
      </c>
      <c r="P8" s="20" t="s">
        <v>202</v>
      </c>
      <c r="Q8" s="18" t="s">
        <v>107</v>
      </c>
      <c r="R8" s="18" t="s">
        <v>108</v>
      </c>
      <c r="S8" s="18" t="s">
        <v>109</v>
      </c>
      <c r="T8" s="18" t="s">
        <v>110</v>
      </c>
      <c r="U8" s="18" t="s">
        <v>112</v>
      </c>
      <c r="V8" s="77" t="s">
        <v>113</v>
      </c>
    </row>
    <row r="9" spans="1:22" s="6" customFormat="1" x14ac:dyDescent="0.2">
      <c r="A9" s="168">
        <v>1</v>
      </c>
      <c r="B9" s="141" t="s">
        <v>16</v>
      </c>
      <c r="C9" s="142" t="s">
        <v>28</v>
      </c>
      <c r="D9" s="143" t="s">
        <v>12</v>
      </c>
      <c r="E9" s="62">
        <v>65000</v>
      </c>
      <c r="F9" s="143" t="s">
        <v>1</v>
      </c>
      <c r="G9" s="28" t="s">
        <v>68</v>
      </c>
      <c r="H9" s="31">
        <v>42325</v>
      </c>
      <c r="I9" s="31">
        <v>42325</v>
      </c>
      <c r="J9" s="31">
        <v>42300</v>
      </c>
      <c r="K9" s="31">
        <v>42331</v>
      </c>
      <c r="L9" s="31">
        <f>K9+7</f>
        <v>42338</v>
      </c>
      <c r="M9" s="31">
        <v>42407</v>
      </c>
      <c r="N9" s="31">
        <f t="shared" ref="N9:S9" si="0">M9+7</f>
        <v>42414</v>
      </c>
      <c r="O9" s="31">
        <f t="shared" si="0"/>
        <v>42421</v>
      </c>
      <c r="P9" s="31">
        <f>O9+7</f>
        <v>42428</v>
      </c>
      <c r="Q9" s="31">
        <f>P9+7</f>
        <v>42435</v>
      </c>
      <c r="R9" s="31">
        <f>Q9+7</f>
        <v>42442</v>
      </c>
      <c r="S9" s="31">
        <f t="shared" si="0"/>
        <v>42449</v>
      </c>
      <c r="T9" s="58">
        <f>S9+70</f>
        <v>42519</v>
      </c>
      <c r="U9" s="181" t="s">
        <v>284</v>
      </c>
      <c r="V9" s="179" t="s">
        <v>229</v>
      </c>
    </row>
    <row r="10" spans="1:22" s="55" customFormat="1" x14ac:dyDescent="0.2">
      <c r="A10" s="168"/>
      <c r="B10" s="141"/>
      <c r="C10" s="142"/>
      <c r="D10" s="143"/>
      <c r="E10" s="62"/>
      <c r="F10" s="143"/>
      <c r="G10" s="28" t="s">
        <v>69</v>
      </c>
      <c r="H10" s="31">
        <v>42325</v>
      </c>
      <c r="I10" s="31">
        <v>42325</v>
      </c>
      <c r="J10" s="31">
        <v>42300</v>
      </c>
      <c r="K10" s="31">
        <v>42331</v>
      </c>
      <c r="L10" s="31">
        <v>42347</v>
      </c>
      <c r="M10" s="31">
        <v>42424</v>
      </c>
      <c r="N10" s="31">
        <v>42445</v>
      </c>
      <c r="O10" s="31">
        <v>42460</v>
      </c>
      <c r="P10" s="31" t="s">
        <v>0</v>
      </c>
      <c r="Q10" s="31">
        <v>42495</v>
      </c>
      <c r="R10" s="31"/>
      <c r="S10" s="31"/>
      <c r="T10" s="31"/>
      <c r="U10" s="182"/>
      <c r="V10" s="180"/>
    </row>
    <row r="11" spans="1:22" s="25" customFormat="1" ht="12.75" customHeight="1" x14ac:dyDescent="0.2">
      <c r="A11" s="168">
        <v>2</v>
      </c>
      <c r="B11" s="141" t="s">
        <v>11</v>
      </c>
      <c r="C11" s="141" t="s">
        <v>38</v>
      </c>
      <c r="D11" s="143" t="s">
        <v>12</v>
      </c>
      <c r="E11" s="62">
        <v>94500</v>
      </c>
      <c r="F11" s="143" t="s">
        <v>7</v>
      </c>
      <c r="G11" s="124" t="s">
        <v>68</v>
      </c>
      <c r="H11" s="58">
        <v>42210</v>
      </c>
      <c r="I11" s="58">
        <f>H11+14</f>
        <v>42224</v>
      </c>
      <c r="J11" s="58">
        <f>I11+3</f>
        <v>42227</v>
      </c>
      <c r="K11" s="58">
        <f>J11+14</f>
        <v>42241</v>
      </c>
      <c r="L11" s="58">
        <v>42430</v>
      </c>
      <c r="M11" s="58">
        <f>L11+10</f>
        <v>42440</v>
      </c>
      <c r="N11" s="58">
        <f t="shared" ref="N11:S11" si="1">M11+10</f>
        <v>42450</v>
      </c>
      <c r="O11" s="58">
        <f t="shared" si="1"/>
        <v>42460</v>
      </c>
      <c r="P11" s="58">
        <f t="shared" si="1"/>
        <v>42470</v>
      </c>
      <c r="Q11" s="58">
        <f t="shared" si="1"/>
        <v>42480</v>
      </c>
      <c r="R11" s="58">
        <f t="shared" si="1"/>
        <v>42490</v>
      </c>
      <c r="S11" s="58">
        <f t="shared" si="1"/>
        <v>42500</v>
      </c>
      <c r="T11" s="58">
        <v>42552</v>
      </c>
      <c r="U11" s="181" t="s">
        <v>285</v>
      </c>
      <c r="V11" s="183" t="s">
        <v>229</v>
      </c>
    </row>
    <row r="12" spans="1:22" s="25" customFormat="1" x14ac:dyDescent="0.2">
      <c r="A12" s="168"/>
      <c r="B12" s="141"/>
      <c r="C12" s="141"/>
      <c r="D12" s="143"/>
      <c r="E12" s="62">
        <f>738400/7.8696</f>
        <v>93829.419538477174</v>
      </c>
      <c r="F12" s="143"/>
      <c r="G12" s="124" t="s">
        <v>69</v>
      </c>
      <c r="H12" s="58">
        <v>42331</v>
      </c>
      <c r="I12" s="58">
        <v>42332</v>
      </c>
      <c r="J12" s="58">
        <v>42334</v>
      </c>
      <c r="K12" s="58">
        <v>42346</v>
      </c>
      <c r="L12" s="58" t="s">
        <v>0</v>
      </c>
      <c r="M12" s="58" t="s">
        <v>0</v>
      </c>
      <c r="N12" s="58" t="s">
        <v>0</v>
      </c>
      <c r="O12" s="58" t="s">
        <v>0</v>
      </c>
      <c r="P12" s="58" t="s">
        <v>0</v>
      </c>
      <c r="Q12" s="58" t="s">
        <v>0</v>
      </c>
      <c r="R12" s="58" t="s">
        <v>0</v>
      </c>
      <c r="S12" s="58">
        <v>42478</v>
      </c>
      <c r="T12" s="58">
        <v>42766</v>
      </c>
      <c r="U12" s="182"/>
      <c r="V12" s="184"/>
    </row>
    <row r="13" spans="1:22" s="6" customFormat="1" x14ac:dyDescent="0.2">
      <c r="A13" s="168">
        <v>3</v>
      </c>
      <c r="B13" s="141" t="s">
        <v>19</v>
      </c>
      <c r="C13" s="142" t="s">
        <v>29</v>
      </c>
      <c r="D13" s="143" t="s">
        <v>13</v>
      </c>
      <c r="E13" s="62">
        <v>1440000</v>
      </c>
      <c r="F13" s="143" t="s">
        <v>1</v>
      </c>
      <c r="G13" s="28" t="s">
        <v>68</v>
      </c>
      <c r="H13" s="125">
        <v>42237</v>
      </c>
      <c r="I13" s="125">
        <f>H13+14</f>
        <v>42251</v>
      </c>
      <c r="J13" s="125">
        <f>I13+3</f>
        <v>42254</v>
      </c>
      <c r="K13" s="125">
        <f>J13+14</f>
        <v>42268</v>
      </c>
      <c r="L13" s="125">
        <f>K13+7</f>
        <v>42275</v>
      </c>
      <c r="M13" s="125">
        <v>42420</v>
      </c>
      <c r="N13" s="125">
        <f>M13+27</f>
        <v>42447</v>
      </c>
      <c r="O13" s="125">
        <f>N13+7</f>
        <v>42454</v>
      </c>
      <c r="P13" s="125">
        <f>O13+7</f>
        <v>42461</v>
      </c>
      <c r="Q13" s="125">
        <f>P13+7</f>
        <v>42468</v>
      </c>
      <c r="R13" s="125">
        <f>Q13+7</f>
        <v>42475</v>
      </c>
      <c r="S13" s="125">
        <f>R13+7</f>
        <v>42482</v>
      </c>
      <c r="T13" s="125"/>
      <c r="U13" s="181" t="s">
        <v>286</v>
      </c>
      <c r="V13" s="179" t="s">
        <v>229</v>
      </c>
    </row>
    <row r="14" spans="1:22" s="6" customFormat="1" x14ac:dyDescent="0.2">
      <c r="A14" s="168"/>
      <c r="B14" s="141"/>
      <c r="C14" s="142"/>
      <c r="D14" s="143"/>
      <c r="E14" s="62"/>
      <c r="F14" s="143"/>
      <c r="G14" s="28" t="s">
        <v>69</v>
      </c>
      <c r="H14" s="125">
        <v>42297</v>
      </c>
      <c r="I14" s="125">
        <v>42297</v>
      </c>
      <c r="J14" s="125">
        <v>42240</v>
      </c>
      <c r="K14" s="125">
        <v>42262</v>
      </c>
      <c r="L14" s="125">
        <v>42496</v>
      </c>
      <c r="M14" s="125"/>
      <c r="N14" s="125"/>
      <c r="O14" s="125"/>
      <c r="P14" s="125"/>
      <c r="Q14" s="125"/>
      <c r="R14" s="125"/>
      <c r="S14" s="125"/>
      <c r="T14" s="125"/>
      <c r="U14" s="182"/>
      <c r="V14" s="180"/>
    </row>
    <row r="15" spans="1:22" s="128" customFormat="1" ht="11.25" customHeight="1" x14ac:dyDescent="0.2">
      <c r="A15" s="168">
        <v>4</v>
      </c>
      <c r="B15" s="141" t="s">
        <v>288</v>
      </c>
      <c r="C15" s="142" t="s">
        <v>30</v>
      </c>
      <c r="D15" s="143" t="s">
        <v>13</v>
      </c>
      <c r="E15" s="62">
        <v>300000</v>
      </c>
      <c r="F15" s="143" t="s">
        <v>1</v>
      </c>
      <c r="G15" s="126" t="s">
        <v>68</v>
      </c>
      <c r="H15" s="58">
        <v>42583</v>
      </c>
      <c r="I15" s="58">
        <f>H15+7</f>
        <v>42590</v>
      </c>
      <c r="J15" s="58">
        <f>I15+3</f>
        <v>42593</v>
      </c>
      <c r="K15" s="58">
        <f>J15+21</f>
        <v>42614</v>
      </c>
      <c r="L15" s="58">
        <f>K15+14</f>
        <v>42628</v>
      </c>
      <c r="M15" s="58">
        <f>L15+14</f>
        <v>42642</v>
      </c>
      <c r="N15" s="58">
        <f>M15+10</f>
        <v>42652</v>
      </c>
      <c r="O15" s="58">
        <f>N15+10</f>
        <v>42662</v>
      </c>
      <c r="P15" s="58">
        <f>O15+10</f>
        <v>42672</v>
      </c>
      <c r="Q15" s="58">
        <f t="shared" ref="Q15:S15" si="2">P15+10</f>
        <v>42682</v>
      </c>
      <c r="R15" s="58">
        <f t="shared" si="2"/>
        <v>42692</v>
      </c>
      <c r="S15" s="58">
        <f t="shared" si="2"/>
        <v>42702</v>
      </c>
      <c r="T15" s="58"/>
      <c r="U15" s="63"/>
      <c r="V15" s="127"/>
    </row>
    <row r="16" spans="1:22" s="128" customFormat="1" ht="11.45" customHeight="1" x14ac:dyDescent="0.2">
      <c r="A16" s="168"/>
      <c r="B16" s="141"/>
      <c r="C16" s="142"/>
      <c r="D16" s="143"/>
      <c r="E16" s="62"/>
      <c r="F16" s="143"/>
      <c r="G16" s="126" t="s">
        <v>69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63"/>
      <c r="V16" s="127"/>
    </row>
    <row r="17" spans="1:22" s="128" customFormat="1" ht="11.45" customHeight="1" x14ac:dyDescent="0.2">
      <c r="A17" s="168">
        <v>5</v>
      </c>
      <c r="B17" s="141" t="s">
        <v>289</v>
      </c>
      <c r="C17" s="142" t="s">
        <v>290</v>
      </c>
      <c r="D17" s="143" t="s">
        <v>12</v>
      </c>
      <c r="E17" s="62">
        <v>175000</v>
      </c>
      <c r="F17" s="143" t="s">
        <v>1</v>
      </c>
      <c r="G17" s="126" t="s">
        <v>68</v>
      </c>
      <c r="H17" s="58">
        <v>42583</v>
      </c>
      <c r="I17" s="58">
        <f>H17+7</f>
        <v>42590</v>
      </c>
      <c r="J17" s="58">
        <f>I17+3</f>
        <v>42593</v>
      </c>
      <c r="K17" s="58">
        <f>J17+21</f>
        <v>42614</v>
      </c>
      <c r="L17" s="58">
        <f>K17+14</f>
        <v>42628</v>
      </c>
      <c r="M17" s="58">
        <f>L17+14</f>
        <v>42642</v>
      </c>
      <c r="N17" s="58">
        <f>M17+10</f>
        <v>42652</v>
      </c>
      <c r="O17" s="58">
        <f>N17+10</f>
        <v>42662</v>
      </c>
      <c r="P17" s="58">
        <f>O17+10</f>
        <v>42672</v>
      </c>
      <c r="Q17" s="58">
        <f t="shared" ref="Q17" si="3">P17+10</f>
        <v>42682</v>
      </c>
      <c r="R17" s="58">
        <f t="shared" ref="R17" si="4">Q17+10</f>
        <v>42692</v>
      </c>
      <c r="S17" s="58">
        <f t="shared" ref="S17" si="5">R17+10</f>
        <v>42702</v>
      </c>
      <c r="T17" s="58"/>
      <c r="U17" s="63"/>
      <c r="V17" s="127"/>
    </row>
    <row r="18" spans="1:22" s="128" customFormat="1" ht="11.45" customHeight="1" x14ac:dyDescent="0.2">
      <c r="A18" s="168"/>
      <c r="B18" s="141"/>
      <c r="C18" s="142"/>
      <c r="D18" s="143"/>
      <c r="E18" s="62"/>
      <c r="F18" s="143"/>
      <c r="G18" s="126" t="s">
        <v>69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63"/>
      <c r="V18" s="127"/>
    </row>
    <row r="19" spans="1:22" s="128" customFormat="1" ht="11.45" customHeight="1" x14ac:dyDescent="0.2">
      <c r="A19" s="168">
        <v>6</v>
      </c>
      <c r="B19" s="141" t="s">
        <v>291</v>
      </c>
      <c r="C19" s="142" t="s">
        <v>292</v>
      </c>
      <c r="D19" s="143" t="s">
        <v>12</v>
      </c>
      <c r="E19" s="62">
        <v>150000</v>
      </c>
      <c r="F19" s="143" t="s">
        <v>1</v>
      </c>
      <c r="G19" s="126" t="s">
        <v>68</v>
      </c>
      <c r="H19" s="58">
        <v>42583</v>
      </c>
      <c r="I19" s="58">
        <f>H19+7</f>
        <v>42590</v>
      </c>
      <c r="J19" s="58">
        <f>I19+3</f>
        <v>42593</v>
      </c>
      <c r="K19" s="58">
        <f>J19+21</f>
        <v>42614</v>
      </c>
      <c r="L19" s="58">
        <f>K19+14</f>
        <v>42628</v>
      </c>
      <c r="M19" s="58">
        <f>L19+14</f>
        <v>42642</v>
      </c>
      <c r="N19" s="58">
        <f>M19+10</f>
        <v>42652</v>
      </c>
      <c r="O19" s="58">
        <f>N19+10</f>
        <v>42662</v>
      </c>
      <c r="P19" s="58">
        <f>O19+10</f>
        <v>42672</v>
      </c>
      <c r="Q19" s="58">
        <f t="shared" ref="Q19" si="6">P19+10</f>
        <v>42682</v>
      </c>
      <c r="R19" s="58">
        <f t="shared" ref="R19" si="7">Q19+10</f>
        <v>42692</v>
      </c>
      <c r="S19" s="58">
        <f t="shared" ref="S19" si="8">R19+10</f>
        <v>42702</v>
      </c>
      <c r="T19" s="58"/>
      <c r="U19" s="63"/>
      <c r="V19" s="127"/>
    </row>
    <row r="20" spans="1:22" s="128" customFormat="1" ht="11.45" customHeight="1" x14ac:dyDescent="0.2">
      <c r="A20" s="168"/>
      <c r="B20" s="141"/>
      <c r="C20" s="142"/>
      <c r="D20" s="143"/>
      <c r="E20" s="62"/>
      <c r="F20" s="143"/>
      <c r="G20" s="126" t="s">
        <v>69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63"/>
      <c r="V20" s="127"/>
    </row>
    <row r="21" spans="1:22" s="128" customFormat="1" ht="11.45" customHeight="1" x14ac:dyDescent="0.2">
      <c r="A21" s="168">
        <v>7</v>
      </c>
      <c r="B21" s="141" t="s">
        <v>293</v>
      </c>
      <c r="C21" s="142" t="s">
        <v>294</v>
      </c>
      <c r="D21" s="143" t="s">
        <v>12</v>
      </c>
      <c r="E21" s="62">
        <v>150000</v>
      </c>
      <c r="F21" s="143" t="s">
        <v>1</v>
      </c>
      <c r="G21" s="126" t="s">
        <v>68</v>
      </c>
      <c r="H21" s="58">
        <v>42583</v>
      </c>
      <c r="I21" s="58">
        <f>H21+7</f>
        <v>42590</v>
      </c>
      <c r="J21" s="58">
        <f>I21+3</f>
        <v>42593</v>
      </c>
      <c r="K21" s="58">
        <f>J21+21</f>
        <v>42614</v>
      </c>
      <c r="L21" s="58">
        <f>K21+14</f>
        <v>42628</v>
      </c>
      <c r="M21" s="58">
        <f>L21+14</f>
        <v>42642</v>
      </c>
      <c r="N21" s="58">
        <f>M21+10</f>
        <v>42652</v>
      </c>
      <c r="O21" s="58">
        <f>N21+10</f>
        <v>42662</v>
      </c>
      <c r="P21" s="58">
        <f>O21+10</f>
        <v>42672</v>
      </c>
      <c r="Q21" s="58">
        <f t="shared" ref="Q21" si="9">P21+10</f>
        <v>42682</v>
      </c>
      <c r="R21" s="58">
        <f t="shared" ref="R21" si="10">Q21+10</f>
        <v>42692</v>
      </c>
      <c r="S21" s="58">
        <f t="shared" ref="S21" si="11">R21+10</f>
        <v>42702</v>
      </c>
      <c r="T21" s="58"/>
      <c r="U21" s="63"/>
      <c r="V21" s="127"/>
    </row>
    <row r="22" spans="1:22" s="128" customFormat="1" ht="11.45" customHeight="1" x14ac:dyDescent="0.2">
      <c r="A22" s="168"/>
      <c r="B22" s="141"/>
      <c r="C22" s="142"/>
      <c r="D22" s="143"/>
      <c r="E22" s="62"/>
      <c r="F22" s="143"/>
      <c r="G22" s="126" t="s">
        <v>69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63"/>
      <c r="V22" s="127"/>
    </row>
    <row r="23" spans="1:22" x14ac:dyDescent="0.2">
      <c r="A23" s="168">
        <v>8</v>
      </c>
      <c r="B23" s="141" t="s">
        <v>10</v>
      </c>
      <c r="C23" s="142" t="s">
        <v>50</v>
      </c>
      <c r="D23" s="143" t="s">
        <v>12</v>
      </c>
      <c r="E23" s="62">
        <v>20000</v>
      </c>
      <c r="F23" s="143" t="s">
        <v>7</v>
      </c>
      <c r="G23" s="28" t="s">
        <v>68</v>
      </c>
      <c r="H23" s="58">
        <v>42614</v>
      </c>
      <c r="I23" s="58">
        <f>H23+7</f>
        <v>42621</v>
      </c>
      <c r="J23" s="58">
        <f>I23+3</f>
        <v>42624</v>
      </c>
      <c r="K23" s="58">
        <f>J23+21</f>
        <v>42645</v>
      </c>
      <c r="L23" s="65">
        <f>K23+14</f>
        <v>42659</v>
      </c>
      <c r="M23" s="65">
        <f>L23+14</f>
        <v>42673</v>
      </c>
      <c r="N23" s="65">
        <f t="shared" ref="N23:S23" si="12">M23+10</f>
        <v>42683</v>
      </c>
      <c r="O23" s="65">
        <f t="shared" si="12"/>
        <v>42693</v>
      </c>
      <c r="P23" s="65">
        <f t="shared" si="12"/>
        <v>42703</v>
      </c>
      <c r="Q23" s="65">
        <f t="shared" si="12"/>
        <v>42713</v>
      </c>
      <c r="R23" s="65">
        <f>Q23+10</f>
        <v>42723</v>
      </c>
      <c r="S23" s="65">
        <f t="shared" si="12"/>
        <v>42733</v>
      </c>
      <c r="T23" s="65">
        <f>S23+70</f>
        <v>42803</v>
      </c>
      <c r="U23" s="63"/>
      <c r="V23" s="78"/>
    </row>
    <row r="24" spans="1:22" x14ac:dyDescent="0.2">
      <c r="A24" s="168"/>
      <c r="B24" s="141"/>
      <c r="C24" s="142"/>
      <c r="D24" s="143"/>
      <c r="E24" s="62"/>
      <c r="F24" s="143"/>
      <c r="G24" s="28" t="s">
        <v>69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63"/>
      <c r="V24" s="78"/>
    </row>
    <row r="25" spans="1:22" s="64" customFormat="1" x14ac:dyDescent="0.2">
      <c r="A25" s="168">
        <v>9</v>
      </c>
      <c r="B25" s="141" t="s">
        <v>17</v>
      </c>
      <c r="C25" s="185" t="s">
        <v>48</v>
      </c>
      <c r="D25" s="143" t="s">
        <v>12</v>
      </c>
      <c r="E25" s="62">
        <v>20000</v>
      </c>
      <c r="F25" s="143" t="s">
        <v>7</v>
      </c>
      <c r="G25" s="28" t="s">
        <v>68</v>
      </c>
      <c r="H25" s="58">
        <v>42675</v>
      </c>
      <c r="I25" s="58">
        <f>H25+7</f>
        <v>42682</v>
      </c>
      <c r="J25" s="58">
        <f>I25+3</f>
        <v>42685</v>
      </c>
      <c r="K25" s="58">
        <f>J25+21</f>
        <v>42706</v>
      </c>
      <c r="L25" s="65">
        <f>K25+14</f>
        <v>42720</v>
      </c>
      <c r="M25" s="65">
        <f>L25+14</f>
        <v>42734</v>
      </c>
      <c r="N25" s="65">
        <f t="shared" ref="N25:S25" si="13">M25+10</f>
        <v>42744</v>
      </c>
      <c r="O25" s="65">
        <f t="shared" si="13"/>
        <v>42754</v>
      </c>
      <c r="P25" s="65">
        <f t="shared" si="13"/>
        <v>42764</v>
      </c>
      <c r="Q25" s="65">
        <f t="shared" si="13"/>
        <v>42774</v>
      </c>
      <c r="R25" s="65">
        <f>Q25+10</f>
        <v>42784</v>
      </c>
      <c r="S25" s="65">
        <f t="shared" si="13"/>
        <v>42794</v>
      </c>
      <c r="T25" s="65">
        <f>S25+70</f>
        <v>42864</v>
      </c>
      <c r="U25" s="63"/>
      <c r="V25" s="79"/>
    </row>
    <row r="26" spans="1:22" s="56" customFormat="1" x14ac:dyDescent="0.2">
      <c r="A26" s="168"/>
      <c r="B26" s="141"/>
      <c r="C26" s="185"/>
      <c r="D26" s="143"/>
      <c r="E26" s="62"/>
      <c r="F26" s="143"/>
      <c r="G26" s="28" t="s">
        <v>69</v>
      </c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63"/>
      <c r="V26" s="78"/>
    </row>
    <row r="27" spans="1:22" s="64" customFormat="1" x14ac:dyDescent="0.2">
      <c r="A27" s="168">
        <v>10</v>
      </c>
      <c r="B27" s="141" t="s">
        <v>226</v>
      </c>
      <c r="C27" s="185" t="s">
        <v>49</v>
      </c>
      <c r="D27" s="143" t="s">
        <v>12</v>
      </c>
      <c r="E27" s="62">
        <v>101000</v>
      </c>
      <c r="F27" s="143" t="s">
        <v>7</v>
      </c>
      <c r="G27" s="76" t="s">
        <v>68</v>
      </c>
      <c r="H27" s="58">
        <v>42522</v>
      </c>
      <c r="I27" s="58">
        <f>H27+7</f>
        <v>42529</v>
      </c>
      <c r="J27" s="58">
        <f>I27+3</f>
        <v>42532</v>
      </c>
      <c r="K27" s="58">
        <f>J27+21</f>
        <v>42553</v>
      </c>
      <c r="L27" s="58">
        <f>K27+14</f>
        <v>42567</v>
      </c>
      <c r="M27" s="58">
        <f>L27+14</f>
        <v>42581</v>
      </c>
      <c r="N27" s="58">
        <f t="shared" ref="N27:S27" si="14">M27+10</f>
        <v>42591</v>
      </c>
      <c r="O27" s="58">
        <f t="shared" si="14"/>
        <v>42601</v>
      </c>
      <c r="P27" s="58">
        <f t="shared" si="14"/>
        <v>42611</v>
      </c>
      <c r="Q27" s="58">
        <f t="shared" si="14"/>
        <v>42621</v>
      </c>
      <c r="R27" s="58">
        <f>Q27+10</f>
        <v>42631</v>
      </c>
      <c r="S27" s="58">
        <f t="shared" si="14"/>
        <v>42641</v>
      </c>
      <c r="T27" s="58"/>
      <c r="U27" s="63"/>
      <c r="V27" s="79"/>
    </row>
    <row r="28" spans="1:22" s="64" customFormat="1" x14ac:dyDescent="0.2">
      <c r="A28" s="168"/>
      <c r="B28" s="141"/>
      <c r="C28" s="185"/>
      <c r="D28" s="143"/>
      <c r="E28" s="62"/>
      <c r="F28" s="143"/>
      <c r="G28" s="76" t="s">
        <v>69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63"/>
      <c r="V28" s="79"/>
    </row>
    <row r="29" spans="1:22" s="64" customFormat="1" x14ac:dyDescent="0.2">
      <c r="A29" s="168">
        <v>11</v>
      </c>
      <c r="B29" s="141" t="s">
        <v>227</v>
      </c>
      <c r="C29" s="185" t="s">
        <v>228</v>
      </c>
      <c r="D29" s="143" t="s">
        <v>12</v>
      </c>
      <c r="E29" s="62">
        <v>15000</v>
      </c>
      <c r="F29" s="143" t="s">
        <v>7</v>
      </c>
      <c r="G29" s="76" t="s">
        <v>68</v>
      </c>
      <c r="H29" s="58">
        <v>42430</v>
      </c>
      <c r="I29" s="58">
        <f>H29+7</f>
        <v>42437</v>
      </c>
      <c r="J29" s="58">
        <f>I29+3</f>
        <v>42440</v>
      </c>
      <c r="K29" s="58">
        <f>J29+21</f>
        <v>42461</v>
      </c>
      <c r="L29" s="58">
        <f>K29+14</f>
        <v>42475</v>
      </c>
      <c r="M29" s="58">
        <f>L29+14</f>
        <v>42489</v>
      </c>
      <c r="N29" s="58">
        <f t="shared" ref="N29:T29" si="15">M29+10</f>
        <v>42499</v>
      </c>
      <c r="O29" s="58">
        <f t="shared" si="15"/>
        <v>42509</v>
      </c>
      <c r="P29" s="58">
        <f t="shared" si="15"/>
        <v>42519</v>
      </c>
      <c r="Q29" s="58">
        <f t="shared" si="15"/>
        <v>42529</v>
      </c>
      <c r="R29" s="58">
        <f>Q29+10</f>
        <v>42539</v>
      </c>
      <c r="S29" s="58">
        <f t="shared" si="15"/>
        <v>42549</v>
      </c>
      <c r="T29" s="58">
        <f t="shared" si="15"/>
        <v>42559</v>
      </c>
      <c r="U29" s="63"/>
      <c r="V29" s="79"/>
    </row>
    <row r="30" spans="1:22" s="64" customFormat="1" x14ac:dyDescent="0.2">
      <c r="A30" s="168"/>
      <c r="B30" s="141"/>
      <c r="C30" s="185"/>
      <c r="D30" s="143"/>
      <c r="E30" s="62"/>
      <c r="F30" s="143"/>
      <c r="G30" s="76" t="s">
        <v>69</v>
      </c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63"/>
      <c r="V30" s="79"/>
    </row>
    <row r="31" spans="1:22" s="64" customFormat="1" x14ac:dyDescent="0.2">
      <c r="A31" s="168">
        <v>12</v>
      </c>
      <c r="B31" s="141" t="s">
        <v>20</v>
      </c>
      <c r="C31" s="185" t="s">
        <v>53</v>
      </c>
      <c r="D31" s="143" t="s">
        <v>13</v>
      </c>
      <c r="E31" s="62">
        <v>300000</v>
      </c>
      <c r="F31" s="143" t="s">
        <v>1</v>
      </c>
      <c r="G31" s="76" t="s">
        <v>68</v>
      </c>
      <c r="H31" s="58">
        <v>42614</v>
      </c>
      <c r="I31" s="58">
        <f>H31+7</f>
        <v>42621</v>
      </c>
      <c r="J31" s="58">
        <f>I31+3</f>
        <v>42624</v>
      </c>
      <c r="K31" s="58">
        <f>J31+21</f>
        <v>42645</v>
      </c>
      <c r="L31" s="58">
        <f>K31+14</f>
        <v>42659</v>
      </c>
      <c r="M31" s="58">
        <f>L31+14</f>
        <v>42673</v>
      </c>
      <c r="N31" s="58">
        <f t="shared" ref="N31:S31" si="16">M31+10</f>
        <v>42683</v>
      </c>
      <c r="O31" s="58">
        <f t="shared" si="16"/>
        <v>42693</v>
      </c>
      <c r="P31" s="58">
        <f t="shared" si="16"/>
        <v>42703</v>
      </c>
      <c r="Q31" s="58">
        <f t="shared" si="16"/>
        <v>42713</v>
      </c>
      <c r="R31" s="58">
        <f>Q31+10</f>
        <v>42723</v>
      </c>
      <c r="S31" s="58">
        <f t="shared" si="16"/>
        <v>42733</v>
      </c>
      <c r="T31" s="58"/>
      <c r="U31" s="63"/>
      <c r="V31" s="79"/>
    </row>
    <row r="32" spans="1:22" s="64" customFormat="1" x14ac:dyDescent="0.2">
      <c r="A32" s="168"/>
      <c r="B32" s="141"/>
      <c r="C32" s="185"/>
      <c r="D32" s="143"/>
      <c r="E32" s="62"/>
      <c r="F32" s="143"/>
      <c r="G32" s="76" t="s">
        <v>69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63"/>
      <c r="V32" s="79"/>
    </row>
    <row r="33" spans="1:22" s="64" customFormat="1" ht="12.75" customHeight="1" x14ac:dyDescent="0.2">
      <c r="A33" s="168">
        <v>13</v>
      </c>
      <c r="B33" s="141" t="s">
        <v>287</v>
      </c>
      <c r="C33" s="185" t="s">
        <v>51</v>
      </c>
      <c r="D33" s="143" t="s">
        <v>12</v>
      </c>
      <c r="E33" s="62">
        <v>228000</v>
      </c>
      <c r="F33" s="143" t="s">
        <v>1</v>
      </c>
      <c r="G33" s="124" t="s">
        <v>68</v>
      </c>
      <c r="H33" s="58">
        <v>42522</v>
      </c>
      <c r="I33" s="58">
        <f>H33+7</f>
        <v>42529</v>
      </c>
      <c r="J33" s="58">
        <f>I33+3</f>
        <v>42532</v>
      </c>
      <c r="K33" s="58">
        <f>J33+21</f>
        <v>42553</v>
      </c>
      <c r="L33" s="58">
        <f>K33+14</f>
        <v>42567</v>
      </c>
      <c r="M33" s="58">
        <f>L33+14</f>
        <v>42581</v>
      </c>
      <c r="N33" s="58">
        <f t="shared" ref="N33:S33" si="17">M33+10</f>
        <v>42591</v>
      </c>
      <c r="O33" s="58">
        <f t="shared" si="17"/>
        <v>42601</v>
      </c>
      <c r="P33" s="58">
        <f t="shared" si="17"/>
        <v>42611</v>
      </c>
      <c r="Q33" s="58">
        <f t="shared" si="17"/>
        <v>42621</v>
      </c>
      <c r="R33" s="58">
        <f t="shared" si="17"/>
        <v>42631</v>
      </c>
      <c r="S33" s="58">
        <f t="shared" si="17"/>
        <v>42641</v>
      </c>
      <c r="T33" s="58"/>
      <c r="U33" s="63"/>
      <c r="V33" s="179" t="s">
        <v>229</v>
      </c>
    </row>
    <row r="34" spans="1:22" s="56" customFormat="1" x14ac:dyDescent="0.2">
      <c r="A34" s="168"/>
      <c r="B34" s="141"/>
      <c r="C34" s="185"/>
      <c r="D34" s="143"/>
      <c r="E34" s="62"/>
      <c r="F34" s="143"/>
      <c r="G34" s="124" t="s">
        <v>69</v>
      </c>
      <c r="H34" s="58"/>
      <c r="I34" s="58">
        <v>42484</v>
      </c>
      <c r="J34" s="58">
        <v>42495</v>
      </c>
      <c r="K34" s="58">
        <v>42521</v>
      </c>
      <c r="L34" s="58"/>
      <c r="M34" s="58"/>
      <c r="N34" s="58"/>
      <c r="O34" s="58"/>
      <c r="P34" s="58"/>
      <c r="Q34" s="58"/>
      <c r="R34" s="58"/>
      <c r="S34" s="58"/>
      <c r="T34" s="58"/>
      <c r="U34" s="63"/>
      <c r="V34" s="180"/>
    </row>
    <row r="35" spans="1:22" s="25" customFormat="1" x14ac:dyDescent="0.2">
      <c r="A35" s="168">
        <v>14</v>
      </c>
      <c r="B35" s="141" t="s">
        <v>64</v>
      </c>
      <c r="C35" s="142" t="s">
        <v>61</v>
      </c>
      <c r="D35" s="143" t="s">
        <v>12</v>
      </c>
      <c r="E35" s="62">
        <v>20000</v>
      </c>
      <c r="F35" s="143" t="s">
        <v>7</v>
      </c>
      <c r="G35" s="82" t="s">
        <v>68</v>
      </c>
      <c r="H35" s="58">
        <v>42309</v>
      </c>
      <c r="I35" s="58">
        <f>H35+14</f>
        <v>42323</v>
      </c>
      <c r="J35" s="58">
        <v>42332</v>
      </c>
      <c r="K35" s="58">
        <v>42338</v>
      </c>
      <c r="L35" s="58">
        <v>42339</v>
      </c>
      <c r="M35" s="58">
        <v>42394</v>
      </c>
      <c r="N35" s="58" t="s">
        <v>0</v>
      </c>
      <c r="O35" s="58" t="s">
        <v>0</v>
      </c>
      <c r="P35" s="58" t="s">
        <v>0</v>
      </c>
      <c r="Q35" s="58" t="s">
        <v>0</v>
      </c>
      <c r="R35" s="58">
        <v>42401</v>
      </c>
      <c r="S35" s="83">
        <v>42425</v>
      </c>
      <c r="T35" s="83">
        <v>42490</v>
      </c>
      <c r="U35" s="181" t="s">
        <v>232</v>
      </c>
      <c r="V35" s="179" t="s">
        <v>229</v>
      </c>
    </row>
    <row r="36" spans="1:22" s="64" customFormat="1" x14ac:dyDescent="0.2">
      <c r="A36" s="168"/>
      <c r="B36" s="141"/>
      <c r="C36" s="142"/>
      <c r="D36" s="143"/>
      <c r="E36" s="62">
        <f>97573/7.8398</f>
        <v>12445.853210541085</v>
      </c>
      <c r="F36" s="143"/>
      <c r="G36" s="82" t="s">
        <v>69</v>
      </c>
      <c r="H36" s="58">
        <v>42311</v>
      </c>
      <c r="I36" s="58">
        <v>42318</v>
      </c>
      <c r="J36" s="58">
        <v>42396</v>
      </c>
      <c r="K36" s="58">
        <v>42403</v>
      </c>
      <c r="L36" s="58">
        <v>42366</v>
      </c>
      <c r="M36" s="58">
        <v>42376</v>
      </c>
      <c r="N36" s="58" t="s">
        <v>0</v>
      </c>
      <c r="O36" s="58" t="s">
        <v>0</v>
      </c>
      <c r="P36" s="58" t="s">
        <v>0</v>
      </c>
      <c r="Q36" s="58" t="s">
        <v>0</v>
      </c>
      <c r="R36" s="58">
        <v>42409</v>
      </c>
      <c r="S36" s="83">
        <v>42410</v>
      </c>
      <c r="T36" s="83">
        <v>42480</v>
      </c>
      <c r="U36" s="182"/>
      <c r="V36" s="180"/>
    </row>
    <row r="37" spans="1:22" s="25" customFormat="1" x14ac:dyDescent="0.2">
      <c r="A37" s="168">
        <v>15</v>
      </c>
      <c r="B37" s="141" t="s">
        <v>233</v>
      </c>
      <c r="C37" s="142" t="s">
        <v>231</v>
      </c>
      <c r="D37" s="143" t="s">
        <v>12</v>
      </c>
      <c r="E37" s="62">
        <v>20000</v>
      </c>
      <c r="F37" s="143" t="s">
        <v>7</v>
      </c>
      <c r="G37" s="82" t="s">
        <v>68</v>
      </c>
      <c r="H37" s="58">
        <v>42409</v>
      </c>
      <c r="I37" s="58">
        <v>42409</v>
      </c>
      <c r="J37" s="58">
        <v>42422</v>
      </c>
      <c r="K37" s="58">
        <f>J37+10</f>
        <v>42432</v>
      </c>
      <c r="L37" s="58">
        <f>K37+14</f>
        <v>42446</v>
      </c>
      <c r="M37" s="58" t="s">
        <v>0</v>
      </c>
      <c r="N37" s="58" t="s">
        <v>0</v>
      </c>
      <c r="O37" s="58" t="s">
        <v>0</v>
      </c>
      <c r="P37" s="58" t="s">
        <v>0</v>
      </c>
      <c r="Q37" s="58" t="s">
        <v>0</v>
      </c>
      <c r="R37" s="58" t="s">
        <v>0</v>
      </c>
      <c r="S37" s="58">
        <v>42461</v>
      </c>
      <c r="T37" s="58">
        <f>S37+14</f>
        <v>42475</v>
      </c>
      <c r="U37" s="181" t="s">
        <v>236</v>
      </c>
      <c r="V37" s="183" t="s">
        <v>229</v>
      </c>
    </row>
    <row r="38" spans="1:22" s="64" customFormat="1" x14ac:dyDescent="0.2">
      <c r="A38" s="168"/>
      <c r="B38" s="141"/>
      <c r="C38" s="142"/>
      <c r="D38" s="143"/>
      <c r="E38" s="62"/>
      <c r="F38" s="143"/>
      <c r="G38" s="82" t="s">
        <v>69</v>
      </c>
      <c r="H38" s="58">
        <v>42409</v>
      </c>
      <c r="I38" s="58">
        <v>42410</v>
      </c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182"/>
      <c r="V38" s="184"/>
    </row>
    <row r="39" spans="1:22" s="64" customFormat="1" x14ac:dyDescent="0.2">
      <c r="A39" s="168">
        <v>16</v>
      </c>
      <c r="B39" s="141" t="s">
        <v>22</v>
      </c>
      <c r="C39" s="142" t="s">
        <v>52</v>
      </c>
      <c r="D39" s="143" t="s">
        <v>24</v>
      </c>
      <c r="E39" s="62">
        <v>3500</v>
      </c>
      <c r="F39" s="116" t="s">
        <v>1</v>
      </c>
      <c r="G39" s="116" t="s">
        <v>68</v>
      </c>
      <c r="H39" s="186" t="s">
        <v>209</v>
      </c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63"/>
      <c r="V39" s="79"/>
    </row>
    <row r="40" spans="1:22" s="56" customFormat="1" x14ac:dyDescent="0.2">
      <c r="A40" s="168"/>
      <c r="B40" s="141"/>
      <c r="C40" s="142"/>
      <c r="D40" s="143"/>
      <c r="E40" s="62"/>
      <c r="F40" s="59"/>
      <c r="G40" s="116" t="s">
        <v>69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63"/>
      <c r="V40" s="78"/>
    </row>
    <row r="41" spans="1:22" s="25" customFormat="1" ht="12.75" customHeight="1" x14ac:dyDescent="0.2">
      <c r="A41" s="168">
        <v>17</v>
      </c>
      <c r="B41" s="135" t="s">
        <v>264</v>
      </c>
      <c r="C41" s="135" t="s">
        <v>276</v>
      </c>
      <c r="D41" s="137" t="s">
        <v>9</v>
      </c>
      <c r="E41" s="62">
        <v>45000</v>
      </c>
      <c r="F41" s="143" t="s">
        <v>1</v>
      </c>
      <c r="G41" s="116" t="s">
        <v>68</v>
      </c>
      <c r="H41" s="118">
        <v>42163</v>
      </c>
      <c r="I41" s="118">
        <f>H41+7</f>
        <v>42170</v>
      </c>
      <c r="J41" s="118">
        <f>I41+4</f>
        <v>42174</v>
      </c>
      <c r="K41" s="118">
        <f>J41+14</f>
        <v>42188</v>
      </c>
      <c r="L41" s="120" t="s">
        <v>0</v>
      </c>
      <c r="M41" s="120" t="s">
        <v>0</v>
      </c>
      <c r="N41" s="120" t="s">
        <v>0</v>
      </c>
      <c r="O41" s="120" t="s">
        <v>0</v>
      </c>
      <c r="P41" s="120" t="s">
        <v>0</v>
      </c>
      <c r="Q41" s="120" t="s">
        <v>0</v>
      </c>
      <c r="R41" s="122">
        <f>J41+30</f>
        <v>42204</v>
      </c>
      <c r="S41" s="120">
        <f>R41+3</f>
        <v>42207</v>
      </c>
      <c r="T41" s="118" t="s">
        <v>277</v>
      </c>
      <c r="U41" s="181" t="s">
        <v>265</v>
      </c>
      <c r="V41" s="183" t="s">
        <v>266</v>
      </c>
    </row>
    <row r="42" spans="1:22" s="64" customFormat="1" x14ac:dyDescent="0.2">
      <c r="A42" s="168"/>
      <c r="B42" s="136"/>
      <c r="C42" s="136"/>
      <c r="D42" s="138"/>
      <c r="E42" s="30">
        <v>40445</v>
      </c>
      <c r="F42" s="143"/>
      <c r="G42" s="116" t="s">
        <v>69</v>
      </c>
      <c r="H42" s="118">
        <v>42087</v>
      </c>
      <c r="I42" s="118">
        <v>42192</v>
      </c>
      <c r="J42" s="120">
        <v>42193</v>
      </c>
      <c r="K42" s="120" t="s">
        <v>260</v>
      </c>
      <c r="L42" s="120" t="s">
        <v>260</v>
      </c>
      <c r="M42" s="120" t="s">
        <v>260</v>
      </c>
      <c r="N42" s="120" t="s">
        <v>260</v>
      </c>
      <c r="O42" s="120" t="s">
        <v>260</v>
      </c>
      <c r="P42" s="120">
        <v>42234</v>
      </c>
      <c r="Q42" s="120">
        <v>42234</v>
      </c>
      <c r="R42" s="120">
        <v>42272</v>
      </c>
      <c r="S42" s="120">
        <v>42281</v>
      </c>
      <c r="T42" s="120">
        <v>42334</v>
      </c>
      <c r="U42" s="182"/>
      <c r="V42" s="184"/>
    </row>
    <row r="43" spans="1:22" s="25" customFormat="1" ht="12.75" customHeight="1" x14ac:dyDescent="0.2">
      <c r="A43" s="168">
        <v>18</v>
      </c>
      <c r="B43" s="135" t="s">
        <v>267</v>
      </c>
      <c r="C43" s="135" t="s">
        <v>268</v>
      </c>
      <c r="D43" s="137" t="s">
        <v>12</v>
      </c>
      <c r="E43" s="123">
        <v>120000</v>
      </c>
      <c r="F43" s="116" t="s">
        <v>1</v>
      </c>
      <c r="G43" s="116" t="s">
        <v>68</v>
      </c>
      <c r="H43" s="118">
        <v>42261</v>
      </c>
      <c r="I43" s="118">
        <v>42268</v>
      </c>
      <c r="J43" s="120">
        <v>42271</v>
      </c>
      <c r="K43" s="120">
        <v>42285</v>
      </c>
      <c r="L43" s="120">
        <v>42292</v>
      </c>
      <c r="M43" s="120">
        <v>42299</v>
      </c>
      <c r="N43" s="120">
        <v>42330</v>
      </c>
      <c r="O43" s="120">
        <v>42337</v>
      </c>
      <c r="P43" s="120">
        <v>42344</v>
      </c>
      <c r="Q43" s="120">
        <v>42344</v>
      </c>
      <c r="R43" s="118">
        <v>42351</v>
      </c>
      <c r="S43" s="118">
        <v>42354</v>
      </c>
      <c r="T43" s="118">
        <v>42749</v>
      </c>
      <c r="U43" s="181" t="s">
        <v>269</v>
      </c>
      <c r="V43" s="183" t="s">
        <v>229</v>
      </c>
    </row>
    <row r="44" spans="1:22" s="64" customFormat="1" x14ac:dyDescent="0.2">
      <c r="A44" s="168"/>
      <c r="B44" s="136"/>
      <c r="C44" s="136"/>
      <c r="D44" s="138"/>
      <c r="E44" s="123"/>
      <c r="F44" s="116"/>
      <c r="G44" s="116" t="s">
        <v>69</v>
      </c>
      <c r="H44" s="118">
        <v>42205</v>
      </c>
      <c r="I44" s="118">
        <v>42333</v>
      </c>
      <c r="J44" s="120">
        <v>42338</v>
      </c>
      <c r="K44" s="120">
        <v>42356</v>
      </c>
      <c r="L44" s="120" t="s">
        <v>260</v>
      </c>
      <c r="M44" s="120" t="s">
        <v>260</v>
      </c>
      <c r="N44" s="120" t="s">
        <v>260</v>
      </c>
      <c r="O44" s="120" t="s">
        <v>260</v>
      </c>
      <c r="P44" s="120">
        <v>42376</v>
      </c>
      <c r="Q44" s="120">
        <v>42376</v>
      </c>
      <c r="R44" s="120">
        <v>42475</v>
      </c>
      <c r="S44" s="120">
        <v>42475</v>
      </c>
      <c r="T44" s="120">
        <v>42735</v>
      </c>
      <c r="U44" s="182"/>
      <c r="V44" s="184"/>
    </row>
    <row r="45" spans="1:22" s="25" customFormat="1" ht="12.75" customHeight="1" x14ac:dyDescent="0.2">
      <c r="A45" s="168">
        <v>19</v>
      </c>
      <c r="B45" s="135" t="s">
        <v>270</v>
      </c>
      <c r="C45" s="135" t="s">
        <v>271</v>
      </c>
      <c r="D45" s="137" t="s">
        <v>12</v>
      </c>
      <c r="E45" s="123">
        <v>30000</v>
      </c>
      <c r="F45" s="116" t="s">
        <v>7</v>
      </c>
      <c r="G45" s="116" t="s">
        <v>68</v>
      </c>
      <c r="H45" s="118">
        <v>42394</v>
      </c>
      <c r="I45" s="118">
        <v>42401</v>
      </c>
      <c r="J45" s="120">
        <v>42404</v>
      </c>
      <c r="K45" s="120">
        <v>42418</v>
      </c>
      <c r="L45" s="120">
        <v>42408</v>
      </c>
      <c r="M45" s="120">
        <v>42415</v>
      </c>
      <c r="N45" s="120" t="s">
        <v>0</v>
      </c>
      <c r="O45" s="120" t="s">
        <v>0</v>
      </c>
      <c r="P45" s="120" t="s">
        <v>0</v>
      </c>
      <c r="Q45" s="120" t="s">
        <v>0</v>
      </c>
      <c r="R45" s="120">
        <v>42448</v>
      </c>
      <c r="S45" s="120">
        <v>42451</v>
      </c>
      <c r="T45" s="120">
        <v>43271</v>
      </c>
      <c r="U45" s="181" t="s">
        <v>272</v>
      </c>
      <c r="V45" s="183" t="s">
        <v>229</v>
      </c>
    </row>
    <row r="46" spans="1:22" s="64" customFormat="1" x14ac:dyDescent="0.2">
      <c r="A46" s="168"/>
      <c r="B46" s="136"/>
      <c r="C46" s="136"/>
      <c r="D46" s="138"/>
      <c r="E46" s="123"/>
      <c r="F46" s="116"/>
      <c r="G46" s="116" t="s">
        <v>69</v>
      </c>
      <c r="H46" s="118">
        <v>42193</v>
      </c>
      <c r="I46" s="118">
        <v>42333</v>
      </c>
      <c r="J46" s="120">
        <v>42338</v>
      </c>
      <c r="K46" s="120">
        <v>42356</v>
      </c>
      <c r="L46" s="120" t="s">
        <v>260</v>
      </c>
      <c r="M46" s="120" t="s">
        <v>260</v>
      </c>
      <c r="N46" s="120" t="s">
        <v>260</v>
      </c>
      <c r="O46" s="120" t="s">
        <v>260</v>
      </c>
      <c r="P46" s="120">
        <v>42376</v>
      </c>
      <c r="Q46" s="120">
        <v>42376</v>
      </c>
      <c r="R46" s="120">
        <v>42447</v>
      </c>
      <c r="S46" s="120">
        <v>42454</v>
      </c>
      <c r="T46" s="120">
        <v>42735</v>
      </c>
      <c r="U46" s="182"/>
      <c r="V46" s="184"/>
    </row>
    <row r="47" spans="1:22" s="25" customFormat="1" ht="12.75" customHeight="1" x14ac:dyDescent="0.2">
      <c r="A47" s="168">
        <v>20</v>
      </c>
      <c r="B47" s="135" t="s">
        <v>273</v>
      </c>
      <c r="C47" s="135" t="s">
        <v>274</v>
      </c>
      <c r="D47" s="137" t="s">
        <v>12</v>
      </c>
      <c r="E47" s="123">
        <v>45000</v>
      </c>
      <c r="F47" s="116" t="s">
        <v>7</v>
      </c>
      <c r="G47" s="116" t="s">
        <v>68</v>
      </c>
      <c r="H47" s="118">
        <v>42226</v>
      </c>
      <c r="I47" s="118">
        <v>42233</v>
      </c>
      <c r="J47" s="120">
        <v>42237</v>
      </c>
      <c r="K47" s="120">
        <v>42251</v>
      </c>
      <c r="L47" s="120">
        <v>42258</v>
      </c>
      <c r="M47" s="120">
        <v>42265</v>
      </c>
      <c r="N47" s="120" t="s">
        <v>0</v>
      </c>
      <c r="O47" s="120" t="s">
        <v>0</v>
      </c>
      <c r="P47" s="120" t="s">
        <v>0</v>
      </c>
      <c r="Q47" s="120" t="s">
        <v>0</v>
      </c>
      <c r="R47" s="120">
        <v>42298</v>
      </c>
      <c r="S47" s="120">
        <v>42301</v>
      </c>
      <c r="T47" s="120">
        <v>42666</v>
      </c>
      <c r="U47" s="181" t="s">
        <v>275</v>
      </c>
      <c r="V47" s="183" t="s">
        <v>229</v>
      </c>
    </row>
    <row r="48" spans="1:22" s="64" customFormat="1" x14ac:dyDescent="0.2">
      <c r="A48" s="168"/>
      <c r="B48" s="136"/>
      <c r="C48" s="136"/>
      <c r="D48" s="138"/>
      <c r="E48" s="123"/>
      <c r="F48" s="116"/>
      <c r="G48" s="116" t="s">
        <v>69</v>
      </c>
      <c r="H48" s="118">
        <v>42240</v>
      </c>
      <c r="I48" s="118">
        <v>42333</v>
      </c>
      <c r="J48" s="120">
        <v>42338</v>
      </c>
      <c r="K48" s="120">
        <v>42356</v>
      </c>
      <c r="L48" s="120" t="s">
        <v>260</v>
      </c>
      <c r="M48" s="120" t="s">
        <v>260</v>
      </c>
      <c r="N48" s="120" t="s">
        <v>260</v>
      </c>
      <c r="O48" s="120" t="s">
        <v>260</v>
      </c>
      <c r="P48" s="120" t="s">
        <v>260</v>
      </c>
      <c r="Q48" s="120" t="s">
        <v>260</v>
      </c>
      <c r="R48" s="120" t="s">
        <v>260</v>
      </c>
      <c r="S48" s="120">
        <v>42439</v>
      </c>
      <c r="T48" s="120">
        <v>42735</v>
      </c>
      <c r="U48" s="182"/>
      <c r="V48" s="184"/>
    </row>
  </sheetData>
  <mergeCells count="121">
    <mergeCell ref="U41:U42"/>
    <mergeCell ref="V41:V42"/>
    <mergeCell ref="U43:U44"/>
    <mergeCell ref="V43:V44"/>
    <mergeCell ref="A41:A42"/>
    <mergeCell ref="B41:B42"/>
    <mergeCell ref="C41:C42"/>
    <mergeCell ref="D41:D42"/>
    <mergeCell ref="U45:U46"/>
    <mergeCell ref="V45:V46"/>
    <mergeCell ref="F41:F42"/>
    <mergeCell ref="U47:U48"/>
    <mergeCell ref="V47:V48"/>
    <mergeCell ref="B43:B44"/>
    <mergeCell ref="C43:C44"/>
    <mergeCell ref="D43:D44"/>
    <mergeCell ref="B45:B46"/>
    <mergeCell ref="C45:C46"/>
    <mergeCell ref="D45:D46"/>
    <mergeCell ref="A47:A48"/>
    <mergeCell ref="B47:B48"/>
    <mergeCell ref="C47:C48"/>
    <mergeCell ref="D47:D48"/>
    <mergeCell ref="A45:A46"/>
    <mergeCell ref="A43:A44"/>
    <mergeCell ref="A4:S4"/>
    <mergeCell ref="A5:S5"/>
    <mergeCell ref="A27:A28"/>
    <mergeCell ref="D25:D26"/>
    <mergeCell ref="C13:C14"/>
    <mergeCell ref="F13:F14"/>
    <mergeCell ref="D13:D14"/>
    <mergeCell ref="F11:F12"/>
    <mergeCell ref="H39:T40"/>
    <mergeCell ref="F35:F36"/>
    <mergeCell ref="F37:F38"/>
    <mergeCell ref="A39:A40"/>
    <mergeCell ref="B39:B40"/>
    <mergeCell ref="C39:C40"/>
    <mergeCell ref="D39:D40"/>
    <mergeCell ref="A35:A36"/>
    <mergeCell ref="B35:B36"/>
    <mergeCell ref="A29:A30"/>
    <mergeCell ref="A37:A38"/>
    <mergeCell ref="B37:B38"/>
    <mergeCell ref="C37:C38"/>
    <mergeCell ref="A33:A34"/>
    <mergeCell ref="B33:B34"/>
    <mergeCell ref="C33:C34"/>
    <mergeCell ref="A1:U1"/>
    <mergeCell ref="A2:U2"/>
    <mergeCell ref="A3:U3"/>
    <mergeCell ref="D31:D32"/>
    <mergeCell ref="F25:F26"/>
    <mergeCell ref="A13:A14"/>
    <mergeCell ref="A23:A24"/>
    <mergeCell ref="A25:A26"/>
    <mergeCell ref="A9:A10"/>
    <mergeCell ref="A11:A12"/>
    <mergeCell ref="B11:B12"/>
    <mergeCell ref="C11:C12"/>
    <mergeCell ref="D11:D12"/>
    <mergeCell ref="C25:C26"/>
    <mergeCell ref="B25:B26"/>
    <mergeCell ref="D9:D10"/>
    <mergeCell ref="B9:B10"/>
    <mergeCell ref="C9:C10"/>
    <mergeCell ref="B13:B14"/>
    <mergeCell ref="F9:F10"/>
    <mergeCell ref="F27:F28"/>
    <mergeCell ref="A15:A16"/>
    <mergeCell ref="B15:B16"/>
    <mergeCell ref="C15:C16"/>
    <mergeCell ref="A31:A32"/>
    <mergeCell ref="B31:B32"/>
    <mergeCell ref="C31:C32"/>
    <mergeCell ref="D37:D38"/>
    <mergeCell ref="B23:B24"/>
    <mergeCell ref="C23:C24"/>
    <mergeCell ref="F23:F24"/>
    <mergeCell ref="D23:D24"/>
    <mergeCell ref="D27:D28"/>
    <mergeCell ref="B27:B28"/>
    <mergeCell ref="C27:C28"/>
    <mergeCell ref="U37:U38"/>
    <mergeCell ref="V37:V38"/>
    <mergeCell ref="U35:U36"/>
    <mergeCell ref="V35:V36"/>
    <mergeCell ref="B29:B30"/>
    <mergeCell ref="C29:C30"/>
    <mergeCell ref="D29:D30"/>
    <mergeCell ref="C35:C36"/>
    <mergeCell ref="D35:D36"/>
    <mergeCell ref="D33:D34"/>
    <mergeCell ref="V9:V10"/>
    <mergeCell ref="U9:U10"/>
    <mergeCell ref="U11:U12"/>
    <mergeCell ref="V11:V12"/>
    <mergeCell ref="U13:U14"/>
    <mergeCell ref="V13:V14"/>
    <mergeCell ref="V33:V34"/>
    <mergeCell ref="F31:F32"/>
    <mergeCell ref="F33:F34"/>
    <mergeCell ref="F29:F30"/>
    <mergeCell ref="A21:A22"/>
    <mergeCell ref="B21:B22"/>
    <mergeCell ref="C21:C22"/>
    <mergeCell ref="D21:D22"/>
    <mergeCell ref="F21:F22"/>
    <mergeCell ref="D15:D16"/>
    <mergeCell ref="F15:F16"/>
    <mergeCell ref="A17:A18"/>
    <mergeCell ref="B17:B18"/>
    <mergeCell ref="C17:C18"/>
    <mergeCell ref="D17:D18"/>
    <mergeCell ref="F17:F18"/>
    <mergeCell ref="A19:A20"/>
    <mergeCell ref="B19:B20"/>
    <mergeCell ref="C19:C20"/>
    <mergeCell ref="D19:D20"/>
    <mergeCell ref="F19:F20"/>
  </mergeCells>
  <printOptions horizontalCentered="1"/>
  <pageMargins left="0" right="0" top="0" bottom="0" header="0.31496062992125984" footer="0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mittedBy xmlns="d6267e6a-bf3f-4308-983a-8e32ad3cd070">Farangis Dakhte</SubmittedBy>
    <InformationClassification xmlns="d6267e6a-bf3f-4308-983a-8e32ad3cd070">Public</InformationClassification>
    <AccesstoInformationPolicyException xmlns="d6267e6a-bf3f-4308-983a-8e32ad3cd070" xsi:nil="true"/>
    <DateSubmission xmlns="d6267e6a-bf3f-4308-983a-8e32ad3cd070">5/25/2016</DateSubmission>
    <ReportNumber xmlns="d6267e6a-bf3f-4308-983a-8e32ad3cd070" xsi:nil="true"/>
    <Comment1 xmlns="d6267e6a-bf3f-4308-983a-8e32ad3cd070" xsi:nil="true"/>
    <IsitpartofaSeries xmlns="d6267e6a-bf3f-4308-983a-8e32ad3cd070" xsi:nil="true"/>
    <Languages xmlns="d6267e6a-bf3f-4308-983a-8e32ad3cd070">English</Languages>
    <Document_x0020_Submission_x0020_Workflow xmlns="ee363e03-ffe3-4ea8-891f-7c22e1e48952">
      <Url xsi:nil="true"/>
      <Description xsi:nil="true"/>
    </Document_x0020_Submission_x0020_Workflow>
    <DocumentName xmlns="ee363e03-ffe3-4ea8-891f-7c22e1e48952">Updated ACP Proc_Plan_23_05_2016_Published 25 May 2016.xlsx</DocumentName>
    <SendMail xmlns="d6267e6a-bf3f-4308-983a-8e32ad3cd070">fdakhte@worldbank.org</SendMail>
    <ProjectIDNumber xmlns="d6267e6a-bf3f-4308-983a-8e32ad3cd070">P132652</ProjectIDNumber>
    <UserSubmittedAbstract xmlns="d6267e6a-bf3f-4308-983a-8e32ad3cd07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_Submission" ma:contentTypeID="0x0101008431A1D8C2312847944FA20613D3A89100EB38AD71019081469B2AF86C0DFE710D" ma:contentTypeVersion="8" ma:contentTypeDescription="Document Submission Content Type" ma:contentTypeScope="" ma:versionID="ef582c1707102d0551164cbfb3a7bc7b">
  <xsd:schema xmlns:xsd="http://www.w3.org/2001/XMLSchema" xmlns:xs="http://www.w3.org/2001/XMLSchema" xmlns:p="http://schemas.microsoft.com/office/2006/metadata/properties" xmlns:ns2="d6267e6a-bf3f-4308-983a-8e32ad3cd070" xmlns:ns3="ee363e03-ffe3-4ea8-891f-7c22e1e48952" targetNamespace="http://schemas.microsoft.com/office/2006/metadata/properties" ma:root="true" ma:fieldsID="0d4695a9168062258be2898d73d97065" ns2:_="" ns3:_="">
    <xsd:import namespace="d6267e6a-bf3f-4308-983a-8e32ad3cd070"/>
    <xsd:import namespace="ee363e03-ffe3-4ea8-891f-7c22e1e48952"/>
    <xsd:element name="properties">
      <xsd:complexType>
        <xsd:sequence>
          <xsd:element name="documentManagement">
            <xsd:complexType>
              <xsd:all>
                <xsd:element ref="ns2:AccesstoInformationPolicyException" minOccurs="0"/>
                <xsd:element ref="ns2:Comment1" minOccurs="0"/>
                <xsd:element ref="ns2:DateSubmission" minOccurs="0"/>
                <xsd:element ref="ns2:InformationClassification" minOccurs="0"/>
                <xsd:element ref="ns2:IsitpartofaSeries" minOccurs="0"/>
                <xsd:element ref="ns2:Languages" minOccurs="0"/>
                <xsd:element ref="ns2:ProjectIDNumber" minOccurs="0"/>
                <xsd:element ref="ns2:ReportNumber" minOccurs="0"/>
                <xsd:element ref="ns2:SendMail" minOccurs="0"/>
                <xsd:element ref="ns2:SubmittedBy" minOccurs="0"/>
                <xsd:element ref="ns2:UserSubmittedAbstract" minOccurs="0"/>
                <xsd:element ref="ns3:Document_x0020_Submission_x0020_Workflow" minOccurs="0"/>
                <xsd:element ref="ns3:Document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67e6a-bf3f-4308-983a-8e32ad3cd070" elementFormDefault="qualified">
    <xsd:import namespace="http://schemas.microsoft.com/office/2006/documentManagement/types"/>
    <xsd:import namespace="http://schemas.microsoft.com/office/infopath/2007/PartnerControls"/>
    <xsd:element name="AccesstoInformationPolicyException" ma:index="8" nillable="true" ma:displayName="Access to Information Policy Exception" ma:internalName="AccesstoInformationPolicyException">
      <xsd:simpleType>
        <xsd:restriction base="dms:Text">
          <xsd:maxLength value="255"/>
        </xsd:restriction>
      </xsd:simpleType>
    </xsd:element>
    <xsd:element name="Comment1" ma:index="9" nillable="true" ma:displayName="Comment" ma:internalName="Comment1">
      <xsd:simpleType>
        <xsd:restriction base="dms:Note"/>
      </xsd:simpleType>
    </xsd:element>
    <xsd:element name="DateSubmission" ma:index="10" nillable="true" ma:displayName="Date of Submission" ma:internalName="DateSubmission">
      <xsd:simpleType>
        <xsd:restriction base="dms:Text">
          <xsd:maxLength value="255"/>
        </xsd:restriction>
      </xsd:simpleType>
    </xsd:element>
    <xsd:element name="InformationClassification" ma:index="11" nillable="true" ma:displayName="Information Classification" ma:internalName="InformationClassification">
      <xsd:simpleType>
        <xsd:restriction base="dms:Text">
          <xsd:maxLength value="255"/>
        </xsd:restriction>
      </xsd:simpleType>
    </xsd:element>
    <xsd:element name="IsitpartofaSeries" ma:index="12" nillable="true" ma:displayName="Is it part of a Series?" ma:internalName="IsitpartofaSeries">
      <xsd:simpleType>
        <xsd:restriction base="dms:Text">
          <xsd:maxLength value="255"/>
        </xsd:restriction>
      </xsd:simpleType>
    </xsd:element>
    <xsd:element name="Languages" ma:index="13" nillable="true" ma:displayName="Languages" ma:internalName="Languages">
      <xsd:simpleType>
        <xsd:restriction base="dms:Text">
          <xsd:maxLength value="255"/>
        </xsd:restriction>
      </xsd:simpleType>
    </xsd:element>
    <xsd:element name="ProjectIDNumber" ma:index="14" nillable="true" ma:displayName="Project ID Number" ma:internalName="ProjectIDNumber">
      <xsd:simpleType>
        <xsd:restriction base="dms:Text">
          <xsd:maxLength value="255"/>
        </xsd:restriction>
      </xsd:simpleType>
    </xsd:element>
    <xsd:element name="ReportNumber" ma:index="15" nillable="true" ma:displayName="Report Number" ma:internalName="ReportNumber" ma:readOnly="false">
      <xsd:simpleType>
        <xsd:restriction base="dms:Text">
          <xsd:maxLength value="255"/>
        </xsd:restriction>
      </xsd:simpleType>
    </xsd:element>
    <xsd:element name="SendMail" ma:index="16" nillable="true" ma:displayName="Send Mail" ma:internalName="SendMail" ma:readOnly="false">
      <xsd:simpleType>
        <xsd:restriction base="dms:Text">
          <xsd:maxLength value="255"/>
        </xsd:restriction>
      </xsd:simpleType>
    </xsd:element>
    <xsd:element name="SubmittedBy" ma:index="17" nillable="true" ma:displayName="Submitted By" ma:internalName="SubmittedBy" ma:readOnly="false">
      <xsd:simpleType>
        <xsd:restriction base="dms:Text">
          <xsd:maxLength value="255"/>
        </xsd:restriction>
      </xsd:simpleType>
    </xsd:element>
    <xsd:element name="UserSubmittedAbstract" ma:index="18" nillable="true" ma:displayName="User Submitted Abstract" ma:internalName="UserSubmittedAbstract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3e03-ffe3-4ea8-891f-7c22e1e48952" elementFormDefault="qualified">
    <xsd:import namespace="http://schemas.microsoft.com/office/2006/documentManagement/types"/>
    <xsd:import namespace="http://schemas.microsoft.com/office/infopath/2007/PartnerControls"/>
    <xsd:element name="Document_x0020_Submission_x0020_Workflow" ma:index="19" nillable="true" ma:displayName="Document Submission Workflow" ma:internalName="Document_x0020_Submission_x0020_Work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Name" ma:index="20" nillable="true" ma:displayName="Document Name" ma:internalName="Document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F0528D-7FF3-46D7-8BD1-8A8AF595A757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ee363e03-ffe3-4ea8-891f-7c22e1e48952"/>
    <ds:schemaRef ds:uri="http://purl.org/dc/dcmitype/"/>
    <ds:schemaRef ds:uri="http://schemas.microsoft.com/office/infopath/2007/PartnerControls"/>
    <ds:schemaRef ds:uri="d6267e6a-bf3f-4308-983a-8e32ad3cd07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FED5B4D-FE83-452C-B4C4-5CA182CB24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67e6a-bf3f-4308-983a-8e32ad3cd070"/>
    <ds:schemaRef ds:uri="ee363e03-ffe3-4ea8-891f-7c22e1e489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D37F4B-6BBF-4719-8B1E-F66DC61F68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Front Page</vt:lpstr>
      <vt:lpstr>Thresholds</vt:lpstr>
      <vt:lpstr>IC</vt:lpstr>
      <vt:lpstr>Goods</vt:lpstr>
      <vt:lpstr>Works</vt:lpstr>
      <vt:lpstr>QCBS_CQS</vt:lpstr>
      <vt:lpstr>Goods!Print_Area</vt:lpstr>
      <vt:lpstr>IC!Print_Area</vt:lpstr>
      <vt:lpstr>QCBS_CQS!Print_Area</vt:lpstr>
      <vt:lpstr>Works!Print_Area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25_5_2016_10_16_52_Updated ACP Proc_Plan_23_05_2016_Published 25 May 2016.xlsx</dc:title>
  <dc:creator>Support</dc:creator>
  <cp:lastModifiedBy>Andre E. Russo</cp:lastModifiedBy>
  <cp:lastPrinted>2016-05-06T11:38:26Z</cp:lastPrinted>
  <dcterms:created xsi:type="dcterms:W3CDTF">2015-01-06T12:05:41Z</dcterms:created>
  <dcterms:modified xsi:type="dcterms:W3CDTF">2016-05-25T12:54:13Z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0x0101008431A1D8C2312847944FA20613D3A89100EB38AD71019081469B2AF86C0DFE710D</vt:lpwstr>
  </property>
</Properties>
</file>